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0"/>
  </bookViews>
  <sheets>
    <sheet name="příjmy" sheetId="1" r:id="rId1"/>
    <sheet name="neinv.výdaje" sheetId="2" r:id="rId2"/>
    <sheet name="inv.výdaje" sheetId="3" r:id="rId3"/>
    <sheet name="financ." sheetId="4" r:id="rId4"/>
    <sheet name="hlavní ukazatele" sheetId="5" r:id="rId5"/>
    <sheet name="§" sheetId="6" r:id="rId6"/>
    <sheet name="SF" sheetId="7" r:id="rId7"/>
    <sheet name="FRB" sheetId="8" r:id="rId8"/>
  </sheets>
  <definedNames>
    <definedName name="_xlnm.Print_Area" localSheetId="5">'§'!$A$1:$E$59</definedName>
    <definedName name="_xlnm.Print_Area" localSheetId="3">'financ.'!$A$1:$J$11</definedName>
    <definedName name="_xlnm.Print_Area" localSheetId="4">'hlavní ukazatele'!$A$1:$H$30</definedName>
    <definedName name="_xlnm.Print_Area" localSheetId="2">'inv.výdaje'!$A$1:$G$27</definedName>
    <definedName name="_xlnm.Print_Area" localSheetId="1">'neinv.výdaje'!$A$1:$GP$200</definedName>
    <definedName name="_xlnm.Print_Area" localSheetId="0">'příjmy'!$A$1:$J$60</definedName>
  </definedNames>
  <calcPr fullCalcOnLoad="1"/>
</workbook>
</file>

<file path=xl/sharedStrings.xml><?xml version="1.0" encoding="utf-8"?>
<sst xmlns="http://schemas.openxmlformats.org/spreadsheetml/2006/main" count="581" uniqueCount="305">
  <si>
    <t>Obec Rozvadov</t>
  </si>
  <si>
    <t>SÚ</t>
  </si>
  <si>
    <t>AÚ</t>
  </si>
  <si>
    <t>org</t>
  </si>
  <si>
    <t>UZ</t>
  </si>
  <si>
    <t>poznámka</t>
  </si>
  <si>
    <t>fyz. os.</t>
  </si>
  <si>
    <t>práv. os.</t>
  </si>
  <si>
    <t>daň z příjmu obce</t>
  </si>
  <si>
    <t>DPH</t>
  </si>
  <si>
    <t>odnětí zem. p.</t>
  </si>
  <si>
    <t>PDO</t>
  </si>
  <si>
    <t>pes</t>
  </si>
  <si>
    <t>reklama</t>
  </si>
  <si>
    <t>ubytování</t>
  </si>
  <si>
    <t>správní poplatek</t>
  </si>
  <si>
    <t>daň z nemovitostí</t>
  </si>
  <si>
    <t>voda</t>
  </si>
  <si>
    <t>pitná voda</t>
  </si>
  <si>
    <t>BH nájem</t>
  </si>
  <si>
    <t>BH</t>
  </si>
  <si>
    <t>služby</t>
  </si>
  <si>
    <t>Místní správa</t>
  </si>
  <si>
    <t>úroky</t>
  </si>
  <si>
    <t>materiál</t>
  </si>
  <si>
    <t>el.en.</t>
  </si>
  <si>
    <t>el. en.</t>
  </si>
  <si>
    <t>ČOV</t>
  </si>
  <si>
    <t>Mateřská škola</t>
  </si>
  <si>
    <t>plyn</t>
  </si>
  <si>
    <t>cestovné</t>
  </si>
  <si>
    <t>neinv.příspěvek zřízeným PO</t>
  </si>
  <si>
    <t>Základní škola</t>
  </si>
  <si>
    <t>předplatné</t>
  </si>
  <si>
    <t>činnosti knihovnické</t>
  </si>
  <si>
    <t>kulturní akce - materiál</t>
  </si>
  <si>
    <t>kulturní akce - pohoštění</t>
  </si>
  <si>
    <t>ost.záležitosti kultury</t>
  </si>
  <si>
    <t>el.en</t>
  </si>
  <si>
    <t>ostatní služby</t>
  </si>
  <si>
    <t>opravy a udržování</t>
  </si>
  <si>
    <t>Bytové hospodářství</t>
  </si>
  <si>
    <t>Veřejné osvětlení</t>
  </si>
  <si>
    <t>hřiště - el.en.</t>
  </si>
  <si>
    <t>ostatní osobní výdaje</t>
  </si>
  <si>
    <t>pov. poj. na veřejné zdravotní pojištění</t>
  </si>
  <si>
    <t>ochranné pomůcky</t>
  </si>
  <si>
    <t>školení</t>
  </si>
  <si>
    <t>pohoštění</t>
  </si>
  <si>
    <t>Místní hospodářství</t>
  </si>
  <si>
    <t>sběr a odvoz komunálních odpadů</t>
  </si>
  <si>
    <t>zastupitelstvo obce</t>
  </si>
  <si>
    <t>odměny členů zastupitelstva obce</t>
  </si>
  <si>
    <t>pov.poj. na veřejné zdravotní pojištění</t>
  </si>
  <si>
    <t>platy zaměstnanců v pracovním poměru</t>
  </si>
  <si>
    <t>předplatné, knihy aj.</t>
  </si>
  <si>
    <t>poštovné</t>
  </si>
  <si>
    <t>pojištění obce</t>
  </si>
  <si>
    <t>nájemné za půdu</t>
  </si>
  <si>
    <t>platby daní a poplatků</t>
  </si>
  <si>
    <t>platy zaměstnanců v prac. poměru</t>
  </si>
  <si>
    <t>pov. pojištění hrazené obcí</t>
  </si>
  <si>
    <t>daň z příjmů obce (p 1122)</t>
  </si>
  <si>
    <t>p</t>
  </si>
  <si>
    <t>§</t>
  </si>
  <si>
    <t>péče o vzhled obce a veřejná zeleň</t>
  </si>
  <si>
    <t>úro a popl.bance</t>
  </si>
  <si>
    <t xml:space="preserve">pov. poj. na soc. zabezpečení </t>
  </si>
  <si>
    <t xml:space="preserve">pov.poj. na soc. zabezpečení </t>
  </si>
  <si>
    <t>kulturní akce - cestové</t>
  </si>
  <si>
    <t>závislá činnost</t>
  </si>
  <si>
    <t>BH služby</t>
  </si>
  <si>
    <t>nájemné za byty SBD TC</t>
  </si>
  <si>
    <t>osa</t>
  </si>
  <si>
    <t>pronájmy nebyt.prostor</t>
  </si>
  <si>
    <t>23x</t>
  </si>
  <si>
    <t>FRB splátka</t>
  </si>
  <si>
    <t>0000</t>
  </si>
  <si>
    <t>kultura</t>
  </si>
  <si>
    <t>pronájem pozemků</t>
  </si>
  <si>
    <t>služby peněžních ústavů ZBU</t>
  </si>
  <si>
    <t>služby peněžních ústavů FRB</t>
  </si>
  <si>
    <t>DDHM</t>
  </si>
  <si>
    <t>komunální služby,míst.rozvoj</t>
  </si>
  <si>
    <t>provoz veř.silnič.dopravy</t>
  </si>
  <si>
    <t>kutl.akce</t>
  </si>
  <si>
    <t>sportovní zařízení v majetku obce</t>
  </si>
  <si>
    <t>požární ochrana</t>
  </si>
  <si>
    <t>součet výdajů</t>
  </si>
  <si>
    <t>0065</t>
  </si>
  <si>
    <t>0072</t>
  </si>
  <si>
    <t>0092</t>
  </si>
  <si>
    <t>0093</t>
  </si>
  <si>
    <t>0082</t>
  </si>
  <si>
    <t>0122</t>
  </si>
  <si>
    <t>0134</t>
  </si>
  <si>
    <t>0066</t>
  </si>
  <si>
    <t>0102</t>
  </si>
  <si>
    <t>0152</t>
  </si>
  <si>
    <t>0003</t>
  </si>
  <si>
    <t>0002</t>
  </si>
  <si>
    <t>daňové příjmy celkem</t>
  </si>
  <si>
    <t>p 1xxx</t>
  </si>
  <si>
    <t>nedaňové příjmy celkem</t>
  </si>
  <si>
    <t>p 2xxx</t>
  </si>
  <si>
    <t>kapitálové příjmy celkem</t>
  </si>
  <si>
    <t>p 3xxx</t>
  </si>
  <si>
    <t>přijaté transfery</t>
  </si>
  <si>
    <t>p 4xxx</t>
  </si>
  <si>
    <t>z toho :</t>
  </si>
  <si>
    <t xml:space="preserve"> důchodci zájezdy</t>
  </si>
  <si>
    <t>Komunální služby a územ. rozvoj</t>
  </si>
  <si>
    <t>Q. odměna ekodepon</t>
  </si>
  <si>
    <t>amfiteatr</t>
  </si>
  <si>
    <t>položka</t>
  </si>
  <si>
    <t>neinv. příspěvek zřízeným PO, návrh rozpočtu MŠ</t>
  </si>
  <si>
    <t>ostatní služby (reize, právní)</t>
  </si>
  <si>
    <t>1152</t>
  </si>
  <si>
    <t>PHM</t>
  </si>
  <si>
    <t>dopravní park</t>
  </si>
  <si>
    <t>služby ekodepon atd.</t>
  </si>
  <si>
    <t>důchodci občerstvení</t>
  </si>
  <si>
    <t>příspěvek na SF</t>
  </si>
  <si>
    <t>odvětvové třídění</t>
  </si>
  <si>
    <t>druhové třídění</t>
  </si>
  <si>
    <t>zájmová činnost</t>
  </si>
  <si>
    <t xml:space="preserve">na údržbu </t>
  </si>
  <si>
    <t>převod vlastním fondům</t>
  </si>
  <si>
    <t>sociální fond obce</t>
  </si>
  <si>
    <t>0022</t>
  </si>
  <si>
    <t>kul.a sport.akce jednotlivci a hromadné</t>
  </si>
  <si>
    <t xml:space="preserve">neinvestiční transfery soukromoprávním subjektům </t>
  </si>
  <si>
    <t>výdaje na platy, ostat.platby za provedenou práci a pojistné</t>
  </si>
  <si>
    <t>neinvestiční transfery veřejnoprávním subjektům a mezi peněžními fondy téhož subjektu</t>
  </si>
  <si>
    <t>neinvestiční nákupy a související výdaje</t>
  </si>
  <si>
    <t xml:space="preserve">opravy a udržování </t>
  </si>
  <si>
    <t>Kč</t>
  </si>
  <si>
    <t xml:space="preserve">amfiteatr oprava udržba </t>
  </si>
  <si>
    <t>3012</t>
  </si>
  <si>
    <t>ošatné</t>
  </si>
  <si>
    <t>NEINVESTIČNÍ   výdaje</t>
  </si>
  <si>
    <t>P Ř Í J M Y</t>
  </si>
  <si>
    <t>naše vydané faktury</t>
  </si>
  <si>
    <t>SU AU</t>
  </si>
  <si>
    <t>V Ý D A J E</t>
  </si>
  <si>
    <t>pronájem pártystanu a podia</t>
  </si>
  <si>
    <t>F I N A N C O V Á N Í</t>
  </si>
  <si>
    <t>příjmy celkem</t>
  </si>
  <si>
    <t>výdaje celkem</t>
  </si>
  <si>
    <t>neinvestiční výdaje</t>
  </si>
  <si>
    <t>p 5xxx</t>
  </si>
  <si>
    <t>investiční výdaje</t>
  </si>
  <si>
    <t>p 6xxx</t>
  </si>
  <si>
    <t>saldo  příjmy minus výdaje</t>
  </si>
  <si>
    <t xml:space="preserve">financování </t>
  </si>
  <si>
    <t>se s opačným znaménkem musí rozvnat saldu</t>
  </si>
  <si>
    <t>8115 změna stavu na bank.účtech</t>
  </si>
  <si>
    <t>zapojení přebytku hospodaření</t>
  </si>
  <si>
    <t>p 8115</t>
  </si>
  <si>
    <t>náhrada mzdy - nemoc</t>
  </si>
  <si>
    <t>přebytek hospodaření z minulých let kryje výdaje rozpočtu</t>
  </si>
  <si>
    <t>h l a v n í     u k a z a t e l e</t>
  </si>
  <si>
    <t>za zněčišťování ovzdusí</t>
  </si>
  <si>
    <t>celkem za položku</t>
  </si>
  <si>
    <t>celkem za §</t>
  </si>
  <si>
    <t>INVESTIČNÍ   výdaje</t>
  </si>
  <si>
    <t>SU 231 AU 32</t>
  </si>
  <si>
    <t>50xx</t>
  </si>
  <si>
    <t>51xx</t>
  </si>
  <si>
    <t>52xx</t>
  </si>
  <si>
    <t>53xx</t>
  </si>
  <si>
    <t>54xx</t>
  </si>
  <si>
    <t>56xx</t>
  </si>
  <si>
    <t>náhrada nemoci</t>
  </si>
  <si>
    <t>dle odvětvového třídění rozpočtové skladby</t>
  </si>
  <si>
    <t>pronájmy nebytových prostor</t>
  </si>
  <si>
    <t>úro</t>
  </si>
  <si>
    <t>NEINVESTIČNÍ  výdaje</t>
  </si>
  <si>
    <t>I N V E S T I Č N Í     výdaje</t>
  </si>
  <si>
    <t>obecní majetek</t>
  </si>
  <si>
    <t>FINANCOVÁNÍ</t>
  </si>
  <si>
    <t>ošatné SF</t>
  </si>
  <si>
    <t>dopravní obslužnost</t>
  </si>
  <si>
    <t>Revital</t>
  </si>
  <si>
    <t>kult.akce</t>
  </si>
  <si>
    <t>akce</t>
  </si>
  <si>
    <t>občerstvení</t>
  </si>
  <si>
    <t>udržba hřiště, Hareko</t>
  </si>
  <si>
    <t>opravy a údržby</t>
  </si>
  <si>
    <t xml:space="preserve">DDHM </t>
  </si>
  <si>
    <t>právní služby ( hájovský 259,2 )</t>
  </si>
  <si>
    <t>PS útvar - koupě</t>
  </si>
  <si>
    <t>součet</t>
  </si>
  <si>
    <t>kulturní akce - služby (hudba, ohňostroj  aj.)</t>
  </si>
  <si>
    <t>Rozvadov hřiště - materiál</t>
  </si>
  <si>
    <t>ostatní tělových.činnost</t>
  </si>
  <si>
    <t xml:space="preserve">KÚ, GO, věc.bř., TVR popl.  apod. </t>
  </si>
  <si>
    <t xml:space="preserve">služby zpracování dat </t>
  </si>
  <si>
    <t xml:space="preserve"> OSA ap.</t>
  </si>
  <si>
    <t>SF ostatní služby ( stravenky-úhrada )</t>
  </si>
  <si>
    <t>prodej pozemků</t>
  </si>
  <si>
    <t>pronájmy nebyt.prostor, N.D.</t>
  </si>
  <si>
    <t>2.</t>
  </si>
  <si>
    <t>3.</t>
  </si>
  <si>
    <t>4.</t>
  </si>
  <si>
    <t xml:space="preserve">el.en. </t>
  </si>
  <si>
    <t xml:space="preserve">materiál </t>
  </si>
  <si>
    <t xml:space="preserve">oprava a udržování </t>
  </si>
  <si>
    <t>1.-7.</t>
  </si>
  <si>
    <t>5.</t>
  </si>
  <si>
    <t>6.</t>
  </si>
  <si>
    <t>7.</t>
  </si>
  <si>
    <t>3007</t>
  </si>
  <si>
    <t>1.-2.</t>
  </si>
  <si>
    <r>
      <t>přebytek hospodaření</t>
    </r>
    <r>
      <rPr>
        <sz val="12"/>
        <rFont val="Arial"/>
        <family val="2"/>
      </rPr>
      <t xml:space="preserve"> z minulých let</t>
    </r>
  </si>
  <si>
    <t xml:space="preserve">DPH </t>
  </si>
  <si>
    <t>z toho</t>
  </si>
  <si>
    <t>údržba budov na Kótě,inv.č.412</t>
  </si>
  <si>
    <t xml:space="preserve">dotace SR   </t>
  </si>
  <si>
    <t>1.-3.</t>
  </si>
  <si>
    <t>celkový přehled návrhu rozpočtu na rok 2013</t>
  </si>
  <si>
    <t>příspěv.svaz měst a obcí, odbory</t>
  </si>
  <si>
    <t>kolky</t>
  </si>
  <si>
    <t>platby daní a poplatků ( dál.zn.)(daň z přev.nemov.)</t>
  </si>
  <si>
    <t>příspěvek na penzijní fond zaměstnancům</t>
  </si>
  <si>
    <t>(v tisících Kč)</t>
  </si>
  <si>
    <t>ZO dne…. , usnesení č. ……..</t>
  </si>
  <si>
    <t>Příjmy</t>
  </si>
  <si>
    <t>jednorázová dotace obce</t>
  </si>
  <si>
    <t>236 10</t>
  </si>
  <si>
    <t>Celkem příjmy</t>
  </si>
  <si>
    <t>Výdaje</t>
  </si>
  <si>
    <t>čl. 4.7. ošatné</t>
  </si>
  <si>
    <t>čl. 7 stravné</t>
  </si>
  <si>
    <t>Celkem výdaje</t>
  </si>
  <si>
    <t>splátky půjčky</t>
  </si>
  <si>
    <t>236 11</t>
  </si>
  <si>
    <t>poskytnutí půjčky</t>
  </si>
  <si>
    <t>čl. 5 příspěvek na kult.a sport.akce, rekreace</t>
  </si>
  <si>
    <t>0099</t>
  </si>
  <si>
    <t>prodej N.Dvůr - Nysade</t>
  </si>
  <si>
    <t>mat</t>
  </si>
  <si>
    <t>hřbitov</t>
  </si>
  <si>
    <t>nákup pozemků</t>
  </si>
  <si>
    <t>položka 1xxx a 4xxx a 2460</t>
  </si>
  <si>
    <t>záležitosti ost.komunikací</t>
  </si>
  <si>
    <t>rozpočet je sestaven jako schodkový</t>
  </si>
  <si>
    <t>popl. za komunální odpad, smlouvy podnikatelé</t>
  </si>
  <si>
    <t>činnosti kostela</t>
  </si>
  <si>
    <t>Václavská pouť</t>
  </si>
  <si>
    <t>0094</t>
  </si>
  <si>
    <t>Rozvadovské slavnosti</t>
  </si>
  <si>
    <t>akce - Svatá Kateřina</t>
  </si>
  <si>
    <t>ČOV rozšíření</t>
  </si>
  <si>
    <t>PS útvar - rekonstrukce</t>
  </si>
  <si>
    <t>0084</t>
  </si>
  <si>
    <t>vítání občanků, výročí, pohřeb</t>
  </si>
  <si>
    <t>0085</t>
  </si>
  <si>
    <t>Naučné stezky</t>
  </si>
  <si>
    <t>Kóta</t>
  </si>
  <si>
    <t xml:space="preserve">pohoštění při zasedání ZO </t>
  </si>
  <si>
    <t>VO -výstavba RD za Pajerem</t>
  </si>
  <si>
    <t>budova školy  inv.č.5 přístavba - třída školka</t>
  </si>
  <si>
    <t>budova školy  inv.č.5 přístavba  - družina</t>
  </si>
  <si>
    <t>3017</t>
  </si>
  <si>
    <t>3018</t>
  </si>
  <si>
    <t>3019</t>
  </si>
  <si>
    <t xml:space="preserve">telefony </t>
  </si>
  <si>
    <t>FRB půjčka obyvatelstvu</t>
  </si>
  <si>
    <t>půjčka</t>
  </si>
  <si>
    <t>Návrh rozpočtu na rok 2016</t>
  </si>
  <si>
    <t>odvod z loterií a her krom VHP</t>
  </si>
  <si>
    <t>odvod z VHP</t>
  </si>
  <si>
    <t>1601 CÚ-převod pokut za porušení OZP</t>
  </si>
  <si>
    <t xml:space="preserve">CZP PK TC 5,  MS T.R 15, ČSV Tře. 5, AMVC 5, KČT 5, STP Bor 5, pol.Bor 5, FOD 5, CSS TC 5,KVH Hraničář </t>
  </si>
  <si>
    <t>přebytek hospodaření z roku 2015</t>
  </si>
  <si>
    <t>MK opravy, údržby,chodníky-oprava</t>
  </si>
  <si>
    <t>nákup materiálu</t>
  </si>
  <si>
    <t xml:space="preserve">TJ Rozvadov příspěvek  </t>
  </si>
  <si>
    <t>SDH příspěvek</t>
  </si>
  <si>
    <t>výstavba dětské hřiště R 185</t>
  </si>
  <si>
    <t>administrace projektové dokumentac e</t>
  </si>
  <si>
    <t>výstavba bytového domu za obchodem</t>
  </si>
  <si>
    <t>OZP (ochrana zeměděl.půd)</t>
  </si>
  <si>
    <t>stravování žáků</t>
  </si>
  <si>
    <t>oprava obrazu Sv.Václava</t>
  </si>
  <si>
    <t>oprava a udržování,přístřešky na PDO</t>
  </si>
  <si>
    <t>nákup techniky</t>
  </si>
  <si>
    <t>vrt hřiště</t>
  </si>
  <si>
    <t>opravy, R104</t>
  </si>
  <si>
    <t>3023</t>
  </si>
  <si>
    <t>přebytek hospodaření z min.let</t>
  </si>
  <si>
    <t>místní správa</t>
  </si>
  <si>
    <t>výstavba dětské hřiště R185</t>
  </si>
  <si>
    <t>výstavba VO</t>
  </si>
  <si>
    <t>MŠ</t>
  </si>
  <si>
    <t>ZŠ</t>
  </si>
  <si>
    <t>výstavba 21BJ</t>
  </si>
  <si>
    <t>Schválený rozpočet obce pro rok 2016</t>
  </si>
  <si>
    <t>ZO schválilo dne 16.12.2015, usn.č.I. 13/5</t>
  </si>
  <si>
    <t>Schválený rozpočet obce Rozvadov pro rok 2016</t>
  </si>
  <si>
    <t>ZO schválilo dne 16.12.2015, usn.č. I.13/5</t>
  </si>
  <si>
    <t>Rozpočet  na rok   2016   Fond rozvoje bydlení   ( FRB )</t>
  </si>
  <si>
    <t>je součástí schváleného rozpočtu na r.2016 pro Obec Rozvadov</t>
  </si>
  <si>
    <t>Rozpočet  na rok   2016    SOCIÁLNÍ FOND    ( SF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</si>
</sst>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u val="singleAccounting"/>
      <sz val="16"/>
      <name val="Arial"/>
      <family val="2"/>
    </font>
    <font>
      <sz val="24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u val="single"/>
      <sz val="14"/>
      <name val="Arial"/>
      <family val="2"/>
    </font>
    <font>
      <sz val="14"/>
      <color indexed="17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4"/>
      <color indexed="17"/>
      <name val="Arial"/>
      <family val="2"/>
    </font>
    <font>
      <i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 CE"/>
      <family val="0"/>
    </font>
    <font>
      <b/>
      <u val="single"/>
      <sz val="12"/>
      <color indexed="10"/>
      <name val="Arial"/>
      <family val="2"/>
    </font>
    <font>
      <sz val="12"/>
      <color indexed="10"/>
      <name val="Arial CE"/>
      <family val="0"/>
    </font>
    <font>
      <b/>
      <sz val="12"/>
      <name val="Arial CE"/>
      <family val="0"/>
    </font>
    <font>
      <b/>
      <sz val="24"/>
      <name val="Arial"/>
      <family val="2"/>
    </font>
    <font>
      <b/>
      <sz val="18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i/>
      <sz val="28"/>
      <name val="Arial"/>
      <family val="2"/>
    </font>
    <font>
      <b/>
      <i/>
      <sz val="18"/>
      <name val="Arial"/>
      <family val="2"/>
    </font>
    <font>
      <i/>
      <sz val="12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7"/>
      <name val="Arial"/>
      <family val="2"/>
    </font>
    <font>
      <sz val="12"/>
      <color indexed="17"/>
      <name val="Arial CE"/>
      <family val="0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30"/>
      <name val="Arial"/>
      <family val="2"/>
    </font>
    <font>
      <sz val="16"/>
      <color indexed="1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i/>
      <sz val="14"/>
      <color rgb="FF00B050"/>
      <name val="Arial"/>
      <family val="2"/>
    </font>
    <font>
      <sz val="12"/>
      <color rgb="FF00B050"/>
      <name val="Arial CE"/>
      <family val="0"/>
    </font>
    <font>
      <b/>
      <sz val="12"/>
      <color rgb="FFFF0000"/>
      <name val="Arial"/>
      <family val="2"/>
    </font>
    <font>
      <b/>
      <sz val="14"/>
      <color rgb="FF00B050"/>
      <name val="Arial"/>
      <family val="2"/>
    </font>
    <font>
      <b/>
      <u val="single"/>
      <sz val="14"/>
      <color rgb="FFFF0000"/>
      <name val="Arial"/>
      <family val="2"/>
    </font>
    <font>
      <b/>
      <sz val="14"/>
      <color rgb="FF0070C0"/>
      <name val="Arial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4">
    <xf numFmtId="0" fontId="0" fillId="0" borderId="0" xfId="0" applyAlignment="1">
      <alignment/>
    </xf>
    <xf numFmtId="0" fontId="21" fillId="0" borderId="0" xfId="49" applyFont="1" applyFill="1" applyBorder="1" applyAlignment="1">
      <alignment horizontal="center"/>
      <protection/>
    </xf>
    <xf numFmtId="49" fontId="21" fillId="0" borderId="0" xfId="49" applyNumberFormat="1" applyFont="1" applyFill="1" applyBorder="1" applyAlignment="1">
      <alignment horizontal="center"/>
      <protection/>
    </xf>
    <xf numFmtId="0" fontId="22" fillId="0" borderId="10" xfId="49" applyFont="1" applyBorder="1" applyAlignment="1">
      <alignment horizontal="center"/>
      <protection/>
    </xf>
    <xf numFmtId="0" fontId="22" fillId="0" borderId="0" xfId="49" applyFont="1" applyBorder="1">
      <alignment/>
      <protection/>
    </xf>
    <xf numFmtId="0" fontId="22" fillId="0" borderId="10" xfId="49" applyFont="1" applyBorder="1">
      <alignment/>
      <protection/>
    </xf>
    <xf numFmtId="0" fontId="22" fillId="0" borderId="0" xfId="49" applyFont="1" applyFill="1" applyBorder="1">
      <alignment/>
      <protection/>
    </xf>
    <xf numFmtId="0" fontId="22" fillId="0" borderId="0" xfId="49" applyFont="1">
      <alignment/>
      <protection/>
    </xf>
    <xf numFmtId="0" fontId="22" fillId="0" borderId="11" xfId="49" applyFont="1" applyBorder="1" applyAlignment="1">
      <alignment horizontal="center"/>
      <protection/>
    </xf>
    <xf numFmtId="49" fontId="22" fillId="0" borderId="11" xfId="49" applyNumberFormat="1" applyFont="1" applyBorder="1" applyAlignment="1">
      <alignment horizontal="center"/>
      <protection/>
    </xf>
    <xf numFmtId="0" fontId="22" fillId="0" borderId="12" xfId="49" applyFont="1" applyBorder="1">
      <alignment/>
      <protection/>
    </xf>
    <xf numFmtId="0" fontId="22" fillId="0" borderId="0" xfId="49" applyFont="1" applyFill="1" applyBorder="1" applyAlignment="1">
      <alignment wrapText="1"/>
      <protection/>
    </xf>
    <xf numFmtId="0" fontId="22" fillId="0" borderId="13" xfId="49" applyFont="1" applyBorder="1" applyAlignment="1">
      <alignment horizontal="left"/>
      <protection/>
    </xf>
    <xf numFmtId="0" fontId="22" fillId="0" borderId="14" xfId="49" applyFont="1" applyBorder="1" applyAlignment="1">
      <alignment horizontal="center"/>
      <protection/>
    </xf>
    <xf numFmtId="49" fontId="22" fillId="0" borderId="14" xfId="49" applyNumberFormat="1" applyFont="1" applyBorder="1" applyAlignment="1">
      <alignment horizontal="center"/>
      <protection/>
    </xf>
    <xf numFmtId="0" fontId="22" fillId="0" borderId="14" xfId="49" applyFont="1" applyBorder="1">
      <alignment/>
      <protection/>
    </xf>
    <xf numFmtId="0" fontId="22" fillId="0" borderId="0" xfId="49" applyFont="1" applyBorder="1" applyAlignment="1">
      <alignment wrapText="1"/>
      <protection/>
    </xf>
    <xf numFmtId="0" fontId="22" fillId="0" borderId="15" xfId="49" applyFont="1" applyBorder="1" applyAlignment="1">
      <alignment horizontal="left"/>
      <protection/>
    </xf>
    <xf numFmtId="49" fontId="22" fillId="0" borderId="10" xfId="49" applyNumberFormat="1" applyFont="1" applyBorder="1" applyAlignment="1">
      <alignment horizontal="center"/>
      <protection/>
    </xf>
    <xf numFmtId="0" fontId="22" fillId="0" borderId="15" xfId="49" applyFont="1" applyBorder="1">
      <alignment/>
      <protection/>
    </xf>
    <xf numFmtId="0" fontId="22" fillId="0" borderId="0" xfId="49" applyFont="1" applyFill="1" applyBorder="1" applyAlignment="1">
      <alignment horizontal="left"/>
      <protection/>
    </xf>
    <xf numFmtId="0" fontId="22" fillId="0" borderId="0" xfId="49" applyFont="1" applyFill="1" applyBorder="1" applyAlignment="1">
      <alignment horizontal="center"/>
      <protection/>
    </xf>
    <xf numFmtId="49" fontId="22" fillId="0" borderId="0" xfId="49" applyNumberFormat="1" applyFont="1" applyFill="1" applyBorder="1" applyAlignment="1">
      <alignment horizontal="center"/>
      <protection/>
    </xf>
    <xf numFmtId="0" fontId="23" fillId="24" borderId="16" xfId="50" applyFont="1" applyFill="1" applyBorder="1" applyAlignment="1">
      <alignment horizontal="center"/>
      <protection/>
    </xf>
    <xf numFmtId="0" fontId="23" fillId="0" borderId="0" xfId="50" applyFont="1" applyFill="1" applyBorder="1" applyAlignment="1">
      <alignment horizontal="left"/>
      <protection/>
    </xf>
    <xf numFmtId="0" fontId="22" fillId="0" borderId="16" xfId="50" applyFont="1" applyBorder="1" applyAlignment="1">
      <alignment horizontal="center"/>
      <protection/>
    </xf>
    <xf numFmtId="0" fontId="23" fillId="25" borderId="16" xfId="50" applyFont="1" applyFill="1" applyBorder="1" applyAlignment="1">
      <alignment horizontal="center"/>
      <protection/>
    </xf>
    <xf numFmtId="49" fontId="22" fillId="0" borderId="16" xfId="50" applyNumberFormat="1" applyFont="1" applyBorder="1" applyAlignment="1">
      <alignment horizontal="center"/>
      <protection/>
    </xf>
    <xf numFmtId="0" fontId="22" fillId="0" borderId="16" xfId="50" applyFont="1" applyBorder="1" applyAlignment="1">
      <alignment wrapText="1"/>
      <protection/>
    </xf>
    <xf numFmtId="0" fontId="22" fillId="0" borderId="0" xfId="50" applyFont="1" applyFill="1" applyBorder="1">
      <alignment/>
      <protection/>
    </xf>
    <xf numFmtId="0" fontId="22" fillId="0" borderId="0" xfId="50" applyFont="1" applyBorder="1">
      <alignment/>
      <protection/>
    </xf>
    <xf numFmtId="0" fontId="22" fillId="0" borderId="0" xfId="0" applyFont="1" applyAlignment="1">
      <alignment/>
    </xf>
    <xf numFmtId="0" fontId="22" fillId="0" borderId="16" xfId="50" applyFont="1" applyFill="1" applyBorder="1" applyAlignment="1">
      <alignment horizontal="center"/>
      <protection/>
    </xf>
    <xf numFmtId="49" fontId="22" fillId="26" borderId="17" xfId="50" applyNumberFormat="1" applyFont="1" applyFill="1" applyBorder="1" applyAlignment="1">
      <alignment horizontal="center"/>
      <protection/>
    </xf>
    <xf numFmtId="0" fontId="22" fillId="26" borderId="11" xfId="50" applyFont="1" applyFill="1" applyBorder="1" applyAlignment="1">
      <alignment horizontal="center"/>
      <protection/>
    </xf>
    <xf numFmtId="49" fontId="22" fillId="0" borderId="16" xfId="50" applyNumberFormat="1" applyFont="1" applyFill="1" applyBorder="1" applyAlignment="1">
      <alignment horizontal="center"/>
      <protection/>
    </xf>
    <xf numFmtId="0" fontId="22" fillId="26" borderId="12" xfId="50" applyFont="1" applyFill="1" applyBorder="1" applyAlignment="1">
      <alignment wrapText="1"/>
      <protection/>
    </xf>
    <xf numFmtId="0" fontId="22" fillId="0" borderId="16" xfId="50" applyFont="1" applyBorder="1" applyAlignment="1">
      <alignment horizontal="left" wrapText="1"/>
      <protection/>
    </xf>
    <xf numFmtId="0" fontId="22" fillId="26" borderId="12" xfId="50" applyFont="1" applyFill="1" applyBorder="1" applyAlignment="1">
      <alignment horizontal="left" wrapText="1"/>
      <protection/>
    </xf>
    <xf numFmtId="0" fontId="23" fillId="0" borderId="16" xfId="50" applyFont="1" applyFill="1" applyBorder="1" applyAlignment="1">
      <alignment horizontal="center"/>
      <protection/>
    </xf>
    <xf numFmtId="0" fontId="23" fillId="0" borderId="16" xfId="50" applyFont="1" applyBorder="1" applyAlignment="1">
      <alignment horizontal="center"/>
      <protection/>
    </xf>
    <xf numFmtId="0" fontId="23" fillId="0" borderId="10" xfId="50" applyFont="1" applyBorder="1">
      <alignment/>
      <protection/>
    </xf>
    <xf numFmtId="0" fontId="23" fillId="0" borderId="11" xfId="49" applyFont="1" applyBorder="1" applyAlignment="1">
      <alignment horizontal="center"/>
      <protection/>
    </xf>
    <xf numFmtId="0" fontId="23" fillId="0" borderId="14" xfId="49" applyFont="1" applyBorder="1" applyAlignment="1">
      <alignment horizontal="center"/>
      <protection/>
    </xf>
    <xf numFmtId="0" fontId="23" fillId="0" borderId="10" xfId="49" applyFont="1" applyBorder="1" applyAlignment="1">
      <alignment horizontal="center"/>
      <protection/>
    </xf>
    <xf numFmtId="0" fontId="23" fillId="0" borderId="10" xfId="49" applyFont="1" applyBorder="1">
      <alignment/>
      <protection/>
    </xf>
    <xf numFmtId="0" fontId="23" fillId="0" borderId="0" xfId="49" applyFont="1" applyFill="1" applyBorder="1" applyAlignment="1">
      <alignment horizontal="center"/>
      <protection/>
    </xf>
    <xf numFmtId="0" fontId="23" fillId="0" borderId="0" xfId="49" applyFont="1" applyBorder="1">
      <alignment/>
      <protection/>
    </xf>
    <xf numFmtId="0" fontId="25" fillId="0" borderId="17" xfId="49" applyFont="1" applyBorder="1" applyAlignment="1">
      <alignment horizontal="left"/>
      <protection/>
    </xf>
    <xf numFmtId="41" fontId="22" fillId="0" borderId="16" xfId="49" applyNumberFormat="1" applyFont="1" applyFill="1" applyBorder="1" applyAlignment="1">
      <alignment horizontal="center" wrapText="1"/>
      <protection/>
    </xf>
    <xf numFmtId="41" fontId="21" fillId="0" borderId="0" xfId="49" applyNumberFormat="1" applyFont="1" applyFill="1" applyBorder="1" applyAlignment="1">
      <alignment horizontal="center"/>
      <protection/>
    </xf>
    <xf numFmtId="41" fontId="22" fillId="0" borderId="0" xfId="49" applyNumberFormat="1" applyFont="1" applyFill="1" applyBorder="1" applyAlignment="1">
      <alignment horizontal="center"/>
      <protection/>
    </xf>
    <xf numFmtId="41" fontId="22" fillId="0" borderId="18" xfId="49" applyNumberFormat="1" applyFont="1" applyFill="1" applyBorder="1" applyAlignment="1">
      <alignment horizontal="center"/>
      <protection/>
    </xf>
    <xf numFmtId="41" fontId="22" fillId="0" borderId="0" xfId="49" applyNumberFormat="1" applyFont="1" applyFill="1" applyBorder="1">
      <alignment/>
      <protection/>
    </xf>
    <xf numFmtId="41" fontId="22" fillId="0" borderId="0" xfId="49" applyNumberFormat="1" applyFont="1" applyBorder="1">
      <alignment/>
      <protection/>
    </xf>
    <xf numFmtId="41" fontId="23" fillId="4" borderId="16" xfId="50" applyNumberFormat="1" applyFont="1" applyFill="1" applyBorder="1" applyAlignment="1">
      <alignment horizontal="center"/>
      <protection/>
    </xf>
    <xf numFmtId="41" fontId="22" fillId="0" borderId="16" xfId="50" applyNumberFormat="1" applyFont="1" applyFill="1" applyBorder="1" applyAlignment="1">
      <alignment horizontal="center"/>
      <protection/>
    </xf>
    <xf numFmtId="41" fontId="23" fillId="0" borderId="16" xfId="50" applyNumberFormat="1" applyFont="1" applyFill="1" applyBorder="1" applyAlignment="1">
      <alignment horizontal="center"/>
      <protection/>
    </xf>
    <xf numFmtId="41" fontId="23" fillId="26" borderId="11" xfId="50" applyNumberFormat="1" applyFont="1" applyFill="1" applyBorder="1" applyAlignment="1">
      <alignment horizontal="center"/>
      <protection/>
    </xf>
    <xf numFmtId="41" fontId="22" fillId="26" borderId="11" xfId="50" applyNumberFormat="1" applyFont="1" applyFill="1" applyBorder="1" applyAlignment="1">
      <alignment horizontal="center"/>
      <protection/>
    </xf>
    <xf numFmtId="41" fontId="23" fillId="0" borderId="16" xfId="50" applyNumberFormat="1" applyFont="1" applyFill="1" applyBorder="1" applyAlignment="1">
      <alignment horizontal="center" wrapText="1"/>
      <protection/>
    </xf>
    <xf numFmtId="41" fontId="0" fillId="0" borderId="0" xfId="50" applyNumberFormat="1" applyFont="1" applyBorder="1">
      <alignment/>
      <protection/>
    </xf>
    <xf numFmtId="0" fontId="22" fillId="0" borderId="0" xfId="0" applyFont="1" applyBorder="1" applyAlignment="1">
      <alignment/>
    </xf>
    <xf numFmtId="0" fontId="22" fillId="0" borderId="11" xfId="50" applyFont="1" applyFill="1" applyBorder="1" applyAlignment="1">
      <alignment horizontal="center"/>
      <protection/>
    </xf>
    <xf numFmtId="0" fontId="23" fillId="0" borderId="11" xfId="50" applyFont="1" applyFill="1" applyBorder="1" applyAlignment="1">
      <alignment horizontal="center"/>
      <protection/>
    </xf>
    <xf numFmtId="49" fontId="22" fillId="0" borderId="11" xfId="50" applyNumberFormat="1" applyFont="1" applyFill="1" applyBorder="1" applyAlignment="1">
      <alignment horizontal="center"/>
      <protection/>
    </xf>
    <xf numFmtId="41" fontId="23" fillId="0" borderId="11" xfId="50" applyNumberFormat="1" applyFont="1" applyFill="1" applyBorder="1" applyAlignment="1">
      <alignment horizontal="center"/>
      <protection/>
    </xf>
    <xf numFmtId="41" fontId="22" fillId="0" borderId="11" xfId="50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51" applyFont="1" applyFill="1" applyBorder="1">
      <alignment/>
      <protection/>
    </xf>
    <xf numFmtId="0" fontId="23" fillId="0" borderId="0" xfId="51" applyFont="1" applyFill="1" applyBorder="1">
      <alignment/>
      <protection/>
    </xf>
    <xf numFmtId="0" fontId="22" fillId="0" borderId="19" xfId="47" applyFont="1" applyFill="1" applyBorder="1" applyAlignment="1">
      <alignment horizontal="left"/>
      <protection/>
    </xf>
    <xf numFmtId="0" fontId="22" fillId="0" borderId="0" xfId="51" applyFont="1" applyAlignment="1">
      <alignment wrapText="1"/>
      <protection/>
    </xf>
    <xf numFmtId="0" fontId="22" fillId="0" borderId="0" xfId="51" applyFont="1">
      <alignment/>
      <protection/>
    </xf>
    <xf numFmtId="0" fontId="22" fillId="0" borderId="0" xfId="0" applyFont="1" applyFill="1" applyAlignment="1">
      <alignment/>
    </xf>
    <xf numFmtId="0" fontId="22" fillId="0" borderId="0" xfId="51" applyFont="1" applyBorder="1" applyAlignment="1">
      <alignment wrapText="1"/>
      <protection/>
    </xf>
    <xf numFmtId="0" fontId="22" fillId="0" borderId="20" xfId="0" applyFont="1" applyBorder="1" applyAlignment="1">
      <alignment/>
    </xf>
    <xf numFmtId="41" fontId="22" fillId="0" borderId="14" xfId="49" applyNumberFormat="1" applyFont="1" applyFill="1" applyBorder="1">
      <alignment/>
      <protection/>
    </xf>
    <xf numFmtId="0" fontId="23" fillId="0" borderId="16" xfId="49" applyFont="1" applyBorder="1" applyAlignment="1">
      <alignment horizontal="center"/>
      <protection/>
    </xf>
    <xf numFmtId="41" fontId="28" fillId="0" borderId="0" xfId="0" applyNumberFormat="1" applyFont="1" applyAlignment="1">
      <alignment/>
    </xf>
    <xf numFmtId="0" fontId="28" fillId="0" borderId="16" xfId="51" applyFont="1" applyFill="1" applyBorder="1" applyAlignment="1">
      <alignment horizontal="center"/>
      <protection/>
    </xf>
    <xf numFmtId="49" fontId="28" fillId="0" borderId="16" xfId="51" applyNumberFormat="1" applyFont="1" applyFill="1" applyBorder="1" applyAlignment="1">
      <alignment horizontal="center"/>
      <protection/>
    </xf>
    <xf numFmtId="0" fontId="28" fillId="17" borderId="16" xfId="51" applyFont="1" applyFill="1" applyBorder="1" applyAlignment="1">
      <alignment horizontal="center"/>
      <protection/>
    </xf>
    <xf numFmtId="49" fontId="28" fillId="17" borderId="16" xfId="51" applyNumberFormat="1" applyFont="1" applyFill="1" applyBorder="1" applyAlignment="1">
      <alignment horizontal="center"/>
      <protection/>
    </xf>
    <xf numFmtId="0" fontId="31" fillId="4" borderId="13" xfId="51" applyFont="1" applyFill="1" applyBorder="1" applyAlignment="1">
      <alignment/>
      <protection/>
    </xf>
    <xf numFmtId="0" fontId="31" fillId="4" borderId="14" xfId="51" applyFont="1" applyFill="1" applyBorder="1" applyAlignment="1">
      <alignment horizontal="center"/>
      <protection/>
    </xf>
    <xf numFmtId="49" fontId="31" fillId="4" borderId="14" xfId="51" applyNumberFormat="1" applyFont="1" applyFill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49" fontId="28" fillId="0" borderId="0" xfId="51" applyNumberFormat="1" applyFont="1" applyBorder="1" applyAlignment="1">
      <alignment horizontal="center"/>
      <protection/>
    </xf>
    <xf numFmtId="0" fontId="28" fillId="0" borderId="0" xfId="51" applyFont="1">
      <alignment/>
      <protection/>
    </xf>
    <xf numFmtId="0" fontId="28" fillId="0" borderId="0" xfId="0" applyFont="1" applyAlignment="1">
      <alignment/>
    </xf>
    <xf numFmtId="41" fontId="24" fillId="0" borderId="16" xfId="52" applyNumberFormat="1" applyFont="1" applyFill="1" applyBorder="1" applyAlignment="1">
      <alignment horizontal="center"/>
      <protection/>
    </xf>
    <xf numFmtId="0" fontId="28" fillId="0" borderId="16" xfId="48" applyFont="1" applyBorder="1" applyAlignment="1">
      <alignment horizontal="center"/>
      <protection/>
    </xf>
    <xf numFmtId="41" fontId="28" fillId="0" borderId="16" xfId="48" applyNumberFormat="1" applyFont="1" applyBorder="1" applyAlignment="1">
      <alignment horizontal="center"/>
      <protection/>
    </xf>
    <xf numFmtId="0" fontId="28" fillId="0" borderId="16" xfId="48" applyFont="1" applyBorder="1" applyAlignment="1">
      <alignment wrapText="1"/>
      <protection/>
    </xf>
    <xf numFmtId="0" fontId="28" fillId="0" borderId="16" xfId="48" applyFont="1" applyFill="1" applyBorder="1" applyAlignment="1">
      <alignment horizontal="left" wrapText="1"/>
      <protection/>
    </xf>
    <xf numFmtId="0" fontId="28" fillId="0" borderId="16" xfId="48" applyFont="1" applyFill="1" applyBorder="1" applyAlignment="1">
      <alignment wrapText="1"/>
      <protection/>
    </xf>
    <xf numFmtId="0" fontId="28" fillId="0" borderId="16" xfId="48" applyFont="1" applyFill="1" applyBorder="1" applyAlignment="1">
      <alignment horizontal="center"/>
      <protection/>
    </xf>
    <xf numFmtId="41" fontId="28" fillId="0" borderId="16" xfId="48" applyNumberFormat="1" applyFont="1" applyFill="1" applyBorder="1" applyAlignment="1">
      <alignment horizontal="center"/>
      <protection/>
    </xf>
    <xf numFmtId="0" fontId="28" fillId="0" borderId="16" xfId="50" applyFont="1" applyFill="1" applyBorder="1" applyAlignment="1">
      <alignment horizontal="left" wrapText="1"/>
      <protection/>
    </xf>
    <xf numFmtId="0" fontId="28" fillId="0" borderId="21" xfId="48" applyFont="1" applyFill="1" applyBorder="1" applyAlignment="1">
      <alignment horizontal="left" wrapText="1"/>
      <protection/>
    </xf>
    <xf numFmtId="41" fontId="22" fillId="0" borderId="22" xfId="49" applyNumberFormat="1" applyFont="1" applyFill="1" applyBorder="1" applyAlignment="1">
      <alignment horizontal="center" wrapText="1"/>
      <protection/>
    </xf>
    <xf numFmtId="41" fontId="22" fillId="0" borderId="23" xfId="49" applyNumberFormat="1" applyFont="1" applyFill="1" applyBorder="1" applyAlignment="1">
      <alignment horizontal="center" wrapText="1"/>
      <protection/>
    </xf>
    <xf numFmtId="0" fontId="32" fillId="0" borderId="24" xfId="47" applyFont="1" applyFill="1" applyBorder="1" applyAlignment="1">
      <alignment horizontal="left"/>
      <protection/>
    </xf>
    <xf numFmtId="41" fontId="32" fillId="0" borderId="19" xfId="47" applyNumberFormat="1" applyFont="1" applyFill="1" applyBorder="1" applyAlignment="1">
      <alignment horizontal="left"/>
      <protection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41" fontId="22" fillId="0" borderId="0" xfId="49" applyNumberFormat="1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23" fillId="0" borderId="0" xfId="49" applyFont="1" applyFill="1" applyBorder="1">
      <alignment/>
      <protection/>
    </xf>
    <xf numFmtId="41" fontId="22" fillId="0" borderId="0" xfId="49" applyNumberFormat="1" applyFont="1" applyFill="1" applyBorder="1" applyAlignment="1">
      <alignment horizontal="center" wrapText="1"/>
      <protection/>
    </xf>
    <xf numFmtId="0" fontId="22" fillId="0" borderId="25" xfId="49" applyFont="1" applyFill="1" applyBorder="1" applyAlignment="1">
      <alignment horizontal="left" vertical="center"/>
      <protection/>
    </xf>
    <xf numFmtId="0" fontId="22" fillId="0" borderId="25" xfId="49" applyFont="1" applyFill="1" applyBorder="1" applyAlignment="1">
      <alignment horizontal="center" vertical="center"/>
      <protection/>
    </xf>
    <xf numFmtId="0" fontId="23" fillId="0" borderId="25" xfId="49" applyFont="1" applyFill="1" applyBorder="1" applyAlignment="1">
      <alignment horizontal="center" vertical="center"/>
      <protection/>
    </xf>
    <xf numFmtId="0" fontId="22" fillId="0" borderId="13" xfId="49" applyFont="1" applyFill="1" applyBorder="1" applyAlignment="1">
      <alignment horizontal="center" vertical="center"/>
      <protection/>
    </xf>
    <xf numFmtId="43" fontId="22" fillId="0" borderId="22" xfId="49" applyNumberFormat="1" applyFont="1" applyFill="1" applyBorder="1" applyAlignment="1">
      <alignment horizontal="left" wrapText="1" indent="1"/>
      <protection/>
    </xf>
    <xf numFmtId="0" fontId="22" fillId="0" borderId="21" xfId="49" applyFont="1" applyFill="1" applyBorder="1" applyAlignment="1">
      <alignment horizontal="center"/>
      <protection/>
    </xf>
    <xf numFmtId="0" fontId="23" fillId="0" borderId="21" xfId="49" applyFont="1" applyFill="1" applyBorder="1" applyAlignment="1">
      <alignment horizontal="center"/>
      <protection/>
    </xf>
    <xf numFmtId="0" fontId="22" fillId="0" borderId="15" xfId="49" applyFont="1" applyFill="1" applyBorder="1" applyAlignment="1">
      <alignment horizontal="center"/>
      <protection/>
    </xf>
    <xf numFmtId="41" fontId="22" fillId="0" borderId="23" xfId="49" applyNumberFormat="1" applyFont="1" applyFill="1" applyBorder="1">
      <alignment/>
      <protection/>
    </xf>
    <xf numFmtId="41" fontId="22" fillId="0" borderId="23" xfId="49" applyNumberFormat="1" applyFont="1" applyFill="1" applyBorder="1" applyAlignment="1">
      <alignment horizontal="center"/>
      <protection/>
    </xf>
    <xf numFmtId="0" fontId="22" fillId="0" borderId="23" xfId="49" applyNumberFormat="1" applyFont="1" applyFill="1" applyBorder="1" applyAlignment="1">
      <alignment horizontal="left" wrapText="1"/>
      <protection/>
    </xf>
    <xf numFmtId="0" fontId="22" fillId="0" borderId="16" xfId="49" applyFont="1" applyBorder="1" applyAlignment="1">
      <alignment horizontal="center"/>
      <protection/>
    </xf>
    <xf numFmtId="49" fontId="23" fillId="0" borderId="16" xfId="49" applyNumberFormat="1" applyFont="1" applyBorder="1" applyAlignment="1">
      <alignment horizontal="center"/>
      <protection/>
    </xf>
    <xf numFmtId="0" fontId="22" fillId="0" borderId="17" xfId="49" applyFont="1" applyBorder="1" applyAlignment="1">
      <alignment horizontal="center"/>
      <protection/>
    </xf>
    <xf numFmtId="41" fontId="24" fillId="0" borderId="26" xfId="49" applyNumberFormat="1" applyFont="1" applyFill="1" applyBorder="1" applyAlignment="1">
      <alignment horizontal="center"/>
      <protection/>
    </xf>
    <xf numFmtId="0" fontId="22" fillId="0" borderId="26" xfId="49" applyNumberFormat="1" applyFont="1" applyBorder="1" applyAlignment="1">
      <alignment wrapText="1"/>
      <protection/>
    </xf>
    <xf numFmtId="49" fontId="23" fillId="0" borderId="0" xfId="49" applyNumberFormat="1" applyFont="1" applyFill="1" applyBorder="1" applyAlignment="1">
      <alignment horizontal="center"/>
      <protection/>
    </xf>
    <xf numFmtId="41" fontId="24" fillId="0" borderId="27" xfId="49" applyNumberFormat="1" applyFont="1" applyFill="1" applyBorder="1" applyAlignment="1">
      <alignment horizontal="center"/>
      <protection/>
    </xf>
    <xf numFmtId="0" fontId="23" fillId="0" borderId="25" xfId="49" applyFont="1" applyFill="1" applyBorder="1" applyAlignment="1">
      <alignment horizontal="center"/>
      <protection/>
    </xf>
    <xf numFmtId="0" fontId="22" fillId="0" borderId="25" xfId="49" applyFont="1" applyBorder="1" applyAlignment="1">
      <alignment horizontal="center"/>
      <protection/>
    </xf>
    <xf numFmtId="0" fontId="22" fillId="0" borderId="13" xfId="49" applyFont="1" applyBorder="1" applyAlignment="1">
      <alignment horizontal="center"/>
      <protection/>
    </xf>
    <xf numFmtId="41" fontId="24" fillId="0" borderId="22" xfId="49" applyNumberFormat="1" applyFont="1" applyFill="1" applyBorder="1" applyAlignment="1">
      <alignment horizontal="center"/>
      <protection/>
    </xf>
    <xf numFmtId="0" fontId="22" fillId="0" borderId="22" xfId="49" applyNumberFormat="1" applyFont="1" applyFill="1" applyBorder="1" applyAlignment="1">
      <alignment wrapText="1"/>
      <protection/>
    </xf>
    <xf numFmtId="0" fontId="23" fillId="0" borderId="16" xfId="49" applyFont="1" applyFill="1" applyBorder="1" applyAlignment="1">
      <alignment horizontal="center"/>
      <protection/>
    </xf>
    <xf numFmtId="49" fontId="23" fillId="0" borderId="16" xfId="49" applyNumberFormat="1" applyFont="1" applyFill="1" applyBorder="1" applyAlignment="1">
      <alignment horizontal="center"/>
      <protection/>
    </xf>
    <xf numFmtId="0" fontId="22" fillId="0" borderId="22" xfId="49" applyNumberFormat="1" applyFont="1" applyBorder="1" applyAlignment="1">
      <alignment wrapText="1"/>
      <protection/>
    </xf>
    <xf numFmtId="0" fontId="35" fillId="0" borderId="28" xfId="49" applyFont="1" applyBorder="1" applyAlignment="1">
      <alignment horizontal="center"/>
      <protection/>
    </xf>
    <xf numFmtId="0" fontId="22" fillId="0" borderId="27" xfId="49" applyFont="1" applyFill="1" applyBorder="1" applyAlignment="1">
      <alignment wrapText="1"/>
      <protection/>
    </xf>
    <xf numFmtId="0" fontId="22" fillId="0" borderId="26" xfId="49" applyFont="1" applyBorder="1" applyAlignment="1">
      <alignment wrapText="1"/>
      <protection/>
    </xf>
    <xf numFmtId="0" fontId="23" fillId="0" borderId="27" xfId="49" applyFont="1" applyFill="1" applyBorder="1" applyAlignment="1">
      <alignment wrapText="1"/>
      <protection/>
    </xf>
    <xf numFmtId="49" fontId="22" fillId="0" borderId="16" xfId="49" applyNumberFormat="1" applyFont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49" fontId="35" fillId="0" borderId="0" xfId="49" applyNumberFormat="1" applyFont="1" applyFill="1" applyBorder="1" applyAlignment="1">
      <alignment horizontal="center"/>
      <protection/>
    </xf>
    <xf numFmtId="41" fontId="35" fillId="0" borderId="27" xfId="49" applyNumberFormat="1" applyFont="1" applyFill="1" applyBorder="1" applyAlignment="1">
      <alignment horizontal="center"/>
      <protection/>
    </xf>
    <xf numFmtId="49" fontId="22" fillId="0" borderId="25" xfId="49" applyNumberFormat="1" applyFont="1" applyBorder="1" applyAlignment="1">
      <alignment horizontal="center"/>
      <protection/>
    </xf>
    <xf numFmtId="0" fontId="35" fillId="0" borderId="27" xfId="49" applyFont="1" applyFill="1" applyBorder="1" applyAlignment="1">
      <alignment wrapText="1"/>
      <protection/>
    </xf>
    <xf numFmtId="0" fontId="35" fillId="0" borderId="29" xfId="49" applyFont="1" applyFill="1" applyBorder="1" applyAlignment="1">
      <alignment horizontal="center"/>
      <protection/>
    </xf>
    <xf numFmtId="49" fontId="35" fillId="0" borderId="29" xfId="49" applyNumberFormat="1" applyFont="1" applyFill="1" applyBorder="1" applyAlignment="1">
      <alignment horizontal="center"/>
      <protection/>
    </xf>
    <xf numFmtId="41" fontId="35" fillId="0" borderId="30" xfId="49" applyNumberFormat="1" applyFont="1" applyFill="1" applyBorder="1" applyAlignment="1">
      <alignment horizontal="center"/>
      <protection/>
    </xf>
    <xf numFmtId="0" fontId="35" fillId="0" borderId="30" xfId="49" applyFont="1" applyFill="1" applyBorder="1" applyAlignment="1">
      <alignment wrapText="1"/>
      <protection/>
    </xf>
    <xf numFmtId="41" fontId="35" fillId="0" borderId="0" xfId="49" applyNumberFormat="1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wrapText="1"/>
      <protection/>
    </xf>
    <xf numFmtId="0" fontId="22" fillId="0" borderId="16" xfId="49" applyFont="1" applyFill="1" applyBorder="1" applyAlignment="1">
      <alignment horizontal="center"/>
      <protection/>
    </xf>
    <xf numFmtId="0" fontId="22" fillId="0" borderId="17" xfId="49" applyFont="1" applyFill="1" applyBorder="1" applyAlignment="1">
      <alignment horizontal="center"/>
      <protection/>
    </xf>
    <xf numFmtId="0" fontId="23" fillId="0" borderId="0" xfId="49" applyFont="1">
      <alignment/>
      <protection/>
    </xf>
    <xf numFmtId="41" fontId="22" fillId="0" borderId="0" xfId="49" applyNumberFormat="1" applyFont="1">
      <alignment/>
      <protection/>
    </xf>
    <xf numFmtId="41" fontId="22" fillId="0" borderId="0" xfId="49" applyNumberFormat="1" applyFont="1" applyFill="1">
      <alignment/>
      <protection/>
    </xf>
    <xf numFmtId="41" fontId="22" fillId="0" borderId="0" xfId="0" applyNumberFormat="1" applyFont="1" applyAlignment="1">
      <alignment/>
    </xf>
    <xf numFmtId="41" fontId="22" fillId="0" borderId="19" xfId="47" applyNumberFormat="1" applyFont="1" applyFill="1" applyBorder="1" applyAlignment="1">
      <alignment horizontal="left"/>
      <protection/>
    </xf>
    <xf numFmtId="0" fontId="22" fillId="0" borderId="0" xfId="50" applyFont="1" applyFill="1" applyBorder="1" applyAlignment="1">
      <alignment horizontal="left"/>
      <protection/>
    </xf>
    <xf numFmtId="41" fontId="33" fillId="0" borderId="19" xfId="47" applyNumberFormat="1" applyFont="1" applyFill="1" applyBorder="1" applyAlignment="1">
      <alignment horizontal="left"/>
      <protection/>
    </xf>
    <xf numFmtId="0" fontId="32" fillId="0" borderId="20" xfId="47" applyFont="1" applyFill="1" applyBorder="1" applyAlignment="1">
      <alignment horizontal="right"/>
      <protection/>
    </xf>
    <xf numFmtId="41" fontId="23" fillId="0" borderId="0" xfId="50" applyNumberFormat="1" applyFont="1" applyFill="1" applyBorder="1" applyAlignment="1">
      <alignment horizontal="left"/>
      <protection/>
    </xf>
    <xf numFmtId="41" fontId="22" fillId="0" borderId="0" xfId="50" applyNumberFormat="1" applyFont="1" applyFill="1" applyBorder="1" applyAlignment="1">
      <alignment horizontal="left"/>
      <protection/>
    </xf>
    <xf numFmtId="0" fontId="22" fillId="0" borderId="31" xfId="50" applyFont="1" applyFill="1" applyBorder="1" applyAlignment="1">
      <alignment horizontal="left"/>
      <protection/>
    </xf>
    <xf numFmtId="0" fontId="22" fillId="0" borderId="0" xfId="50" applyFont="1">
      <alignment/>
      <protection/>
    </xf>
    <xf numFmtId="0" fontId="26" fillId="7" borderId="32" xfId="50" applyFont="1" applyFill="1" applyBorder="1" applyAlignment="1">
      <alignment horizontal="left"/>
      <protection/>
    </xf>
    <xf numFmtId="0" fontId="26" fillId="7" borderId="29" xfId="50" applyFont="1" applyFill="1" applyBorder="1" applyAlignment="1">
      <alignment horizontal="left"/>
      <protection/>
    </xf>
    <xf numFmtId="0" fontId="34" fillId="7" borderId="29" xfId="50" applyFont="1" applyFill="1" applyBorder="1" applyAlignment="1">
      <alignment horizontal="left"/>
      <protection/>
    </xf>
    <xf numFmtId="41" fontId="34" fillId="7" borderId="29" xfId="50" applyNumberFormat="1" applyFont="1" applyFill="1" applyBorder="1" applyAlignment="1">
      <alignment horizontal="left"/>
      <protection/>
    </xf>
    <xf numFmtId="0" fontId="26" fillId="7" borderId="33" xfId="50" applyFont="1" applyFill="1" applyBorder="1" applyAlignment="1">
      <alignment horizontal="left"/>
      <protection/>
    </xf>
    <xf numFmtId="0" fontId="26" fillId="0" borderId="0" xfId="50" applyFont="1">
      <alignment/>
      <protection/>
    </xf>
    <xf numFmtId="0" fontId="23" fillId="0" borderId="0" xfId="50" applyFont="1" applyFill="1" applyBorder="1">
      <alignment/>
      <protection/>
    </xf>
    <xf numFmtId="41" fontId="23" fillId="0" borderId="0" xfId="50" applyNumberFormat="1" applyFont="1" applyFill="1" applyBorder="1">
      <alignment/>
      <protection/>
    </xf>
    <xf numFmtId="41" fontId="22" fillId="0" borderId="0" xfId="50" applyNumberFormat="1" applyFont="1" applyFill="1" applyBorder="1">
      <alignment/>
      <protection/>
    </xf>
    <xf numFmtId="41" fontId="23" fillId="0" borderId="0" xfId="50" applyNumberFormat="1" applyFont="1" applyFill="1" applyBorder="1" applyAlignment="1">
      <alignment horizontal="center" wrapText="1"/>
      <protection/>
    </xf>
    <xf numFmtId="0" fontId="22" fillId="0" borderId="0" xfId="50" applyFont="1" applyFill="1" applyBorder="1" applyAlignment="1">
      <alignment wrapText="1"/>
      <protection/>
    </xf>
    <xf numFmtId="0" fontId="22" fillId="0" borderId="25" xfId="50" applyFont="1" applyFill="1" applyBorder="1" applyAlignment="1">
      <alignment horizontal="left" vertical="center"/>
      <protection/>
    </xf>
    <xf numFmtId="0" fontId="22" fillId="0" borderId="25" xfId="50" applyFont="1" applyFill="1" applyBorder="1" applyAlignment="1">
      <alignment horizontal="center" vertical="center"/>
      <protection/>
    </xf>
    <xf numFmtId="0" fontId="23" fillId="0" borderId="25" xfId="50" applyFont="1" applyFill="1" applyBorder="1" applyAlignment="1">
      <alignment horizontal="center" vertical="center"/>
      <protection/>
    </xf>
    <xf numFmtId="41" fontId="23" fillId="0" borderId="25" xfId="50" applyNumberFormat="1" applyFont="1" applyFill="1" applyBorder="1" applyAlignment="1">
      <alignment horizontal="center" wrapText="1"/>
      <protection/>
    </xf>
    <xf numFmtId="41" fontId="22" fillId="0" borderId="25" xfId="50" applyNumberFormat="1" applyFont="1" applyFill="1" applyBorder="1" applyAlignment="1">
      <alignment horizontal="center" wrapText="1"/>
      <protection/>
    </xf>
    <xf numFmtId="43" fontId="22" fillId="0" borderId="25" xfId="50" applyNumberFormat="1" applyFont="1" applyFill="1" applyBorder="1" applyAlignment="1">
      <alignment horizontal="left" wrapText="1" indent="1"/>
      <protection/>
    </xf>
    <xf numFmtId="0" fontId="22" fillId="0" borderId="21" xfId="50" applyFont="1" applyFill="1" applyBorder="1" applyAlignment="1">
      <alignment horizontal="center"/>
      <protection/>
    </xf>
    <xf numFmtId="0" fontId="23" fillId="0" borderId="21" xfId="50" applyFont="1" applyFill="1" applyBorder="1" applyAlignment="1">
      <alignment horizontal="center"/>
      <protection/>
    </xf>
    <xf numFmtId="41" fontId="23" fillId="0" borderId="21" xfId="50" applyNumberFormat="1" applyFont="1" applyFill="1" applyBorder="1">
      <alignment/>
      <protection/>
    </xf>
    <xf numFmtId="41" fontId="22" fillId="0" borderId="21" xfId="50" applyNumberFormat="1" applyFont="1" applyFill="1" applyBorder="1" applyAlignment="1">
      <alignment horizontal="center" wrapText="1"/>
      <protection/>
    </xf>
    <xf numFmtId="41" fontId="23" fillId="0" borderId="21" xfId="50" applyNumberFormat="1" applyFont="1" applyFill="1" applyBorder="1" applyAlignment="1">
      <alignment horizontal="center"/>
      <protection/>
    </xf>
    <xf numFmtId="0" fontId="22" fillId="0" borderId="21" xfId="50" applyNumberFormat="1" applyFont="1" applyFill="1" applyBorder="1" applyAlignment="1">
      <alignment horizontal="left" wrapText="1"/>
      <protection/>
    </xf>
    <xf numFmtId="41" fontId="22" fillId="0" borderId="21" xfId="50" applyNumberFormat="1" applyFont="1" applyFill="1" applyBorder="1" applyAlignment="1">
      <alignment horizontal="center"/>
      <protection/>
    </xf>
    <xf numFmtId="0" fontId="22" fillId="4" borderId="16" xfId="50" applyFont="1" applyFill="1" applyBorder="1" applyAlignment="1">
      <alignment horizontal="center"/>
      <protection/>
    </xf>
    <xf numFmtId="0" fontId="23" fillId="4" borderId="16" xfId="50" applyFont="1" applyFill="1" applyBorder="1" applyAlignment="1">
      <alignment horizontal="center"/>
      <protection/>
    </xf>
    <xf numFmtId="49" fontId="22" fillId="4" borderId="16" xfId="50" applyNumberFormat="1" applyFont="1" applyFill="1" applyBorder="1" applyAlignment="1">
      <alignment horizontal="center"/>
      <protection/>
    </xf>
    <xf numFmtId="0" fontId="22" fillId="4" borderId="16" xfId="50" applyFont="1" applyFill="1" applyBorder="1" applyAlignment="1">
      <alignment horizontal="left" wrapText="1"/>
      <protection/>
    </xf>
    <xf numFmtId="0" fontId="21" fillId="17" borderId="28" xfId="50" applyFont="1" applyFill="1" applyBorder="1" applyAlignment="1">
      <alignment horizontal="center"/>
      <protection/>
    </xf>
    <xf numFmtId="49" fontId="21" fillId="17" borderId="28" xfId="50" applyNumberFormat="1" applyFont="1" applyFill="1" applyBorder="1" applyAlignment="1">
      <alignment horizontal="center"/>
      <protection/>
    </xf>
    <xf numFmtId="41" fontId="21" fillId="17" borderId="28" xfId="50" applyNumberFormat="1" applyFont="1" applyFill="1" applyBorder="1" applyAlignment="1">
      <alignment horizontal="center"/>
      <protection/>
    </xf>
    <xf numFmtId="0" fontId="21" fillId="17" borderId="28" xfId="50" applyFont="1" applyFill="1" applyBorder="1" applyAlignment="1">
      <alignment horizontal="left" wrapText="1"/>
      <protection/>
    </xf>
    <xf numFmtId="0" fontId="21" fillId="17" borderId="29" xfId="50" applyFont="1" applyFill="1" applyBorder="1">
      <alignment/>
      <protection/>
    </xf>
    <xf numFmtId="0" fontId="23" fillId="0" borderId="0" xfId="50" applyFont="1">
      <alignment/>
      <protection/>
    </xf>
    <xf numFmtId="49" fontId="22" fillId="0" borderId="21" xfId="50" applyNumberFormat="1" applyFont="1" applyFill="1" applyBorder="1" applyAlignment="1">
      <alignment horizontal="center"/>
      <protection/>
    </xf>
    <xf numFmtId="0" fontId="22" fillId="0" borderId="21" xfId="50" applyFont="1" applyFill="1" applyBorder="1" applyAlignment="1">
      <alignment horizontal="left" wrapText="1"/>
      <protection/>
    </xf>
    <xf numFmtId="0" fontId="37" fillId="0" borderId="21" xfId="50" applyFont="1" applyFill="1" applyBorder="1" applyAlignment="1">
      <alignment horizontal="center"/>
      <protection/>
    </xf>
    <xf numFmtId="0" fontId="21" fillId="0" borderId="21" xfId="50" applyFont="1" applyFill="1" applyBorder="1" applyAlignment="1">
      <alignment horizontal="center"/>
      <protection/>
    </xf>
    <xf numFmtId="49" fontId="37" fillId="0" borderId="21" xfId="50" applyNumberFormat="1" applyFont="1" applyFill="1" applyBorder="1" applyAlignment="1">
      <alignment horizontal="center"/>
      <protection/>
    </xf>
    <xf numFmtId="41" fontId="21" fillId="0" borderId="21" xfId="50" applyNumberFormat="1" applyFont="1" applyFill="1" applyBorder="1" applyAlignment="1">
      <alignment horizontal="center"/>
      <protection/>
    </xf>
    <xf numFmtId="41" fontId="37" fillId="0" borderId="21" xfId="50" applyNumberFormat="1" applyFont="1" applyFill="1" applyBorder="1" applyAlignment="1">
      <alignment horizontal="center"/>
      <protection/>
    </xf>
    <xf numFmtId="0" fontId="22" fillId="0" borderId="16" xfId="50" applyFont="1" applyFill="1" applyBorder="1" applyAlignment="1">
      <alignment/>
      <protection/>
    </xf>
    <xf numFmtId="0" fontId="22" fillId="0" borderId="16" xfId="50" applyFont="1" applyFill="1" applyBorder="1" applyAlignment="1">
      <alignment horizontal="left" wrapText="1"/>
      <protection/>
    </xf>
    <xf numFmtId="0" fontId="22" fillId="0" borderId="16" xfId="50" applyNumberFormat="1" applyFont="1" applyFill="1" applyBorder="1" applyAlignment="1">
      <alignment wrapText="1"/>
      <protection/>
    </xf>
    <xf numFmtId="41" fontId="23" fillId="26" borderId="11" xfId="34" applyNumberFormat="1" applyFont="1" applyFill="1" applyBorder="1" applyAlignment="1">
      <alignment horizontal="center"/>
    </xf>
    <xf numFmtId="41" fontId="22" fillId="26" borderId="11" xfId="34" applyNumberFormat="1" applyFont="1" applyFill="1" applyBorder="1" applyAlignment="1">
      <alignment horizontal="center"/>
    </xf>
    <xf numFmtId="41" fontId="23" fillId="26" borderId="12" xfId="34" applyNumberFormat="1" applyFont="1" applyFill="1" applyBorder="1" applyAlignment="1">
      <alignment horizontal="center"/>
    </xf>
    <xf numFmtId="0" fontId="22" fillId="26" borderId="16" xfId="50" applyNumberFormat="1" applyFont="1" applyFill="1" applyBorder="1" applyAlignment="1">
      <alignment wrapText="1"/>
      <protection/>
    </xf>
    <xf numFmtId="0" fontId="32" fillId="0" borderId="0" xfId="47" applyFont="1" applyFill="1" applyBorder="1" applyAlignment="1">
      <alignment horizontal="right"/>
      <protection/>
    </xf>
    <xf numFmtId="41" fontId="23" fillId="26" borderId="12" xfId="50" applyNumberFormat="1" applyFont="1" applyFill="1" applyBorder="1" applyAlignment="1">
      <alignment horizontal="center"/>
      <protection/>
    </xf>
    <xf numFmtId="0" fontId="22" fillId="26" borderId="16" xfId="50" applyFont="1" applyFill="1" applyBorder="1" applyAlignment="1">
      <alignment horizontal="left" wrapText="1"/>
      <protection/>
    </xf>
    <xf numFmtId="0" fontId="22" fillId="26" borderId="16" xfId="50" applyFont="1" applyFill="1" applyBorder="1" applyAlignment="1">
      <alignment wrapText="1"/>
      <protection/>
    </xf>
    <xf numFmtId="0" fontId="23" fillId="0" borderId="29" xfId="50" applyFont="1" applyBorder="1">
      <alignment/>
      <protection/>
    </xf>
    <xf numFmtId="0" fontId="22" fillId="26" borderId="16" xfId="50" applyFont="1" applyFill="1" applyBorder="1" applyAlignment="1">
      <alignment horizontal="center"/>
      <protection/>
    </xf>
    <xf numFmtId="0" fontId="21" fillId="17" borderId="28" xfId="50" applyFont="1" applyFill="1" applyBorder="1" applyAlignment="1">
      <alignment wrapText="1"/>
      <protection/>
    </xf>
    <xf numFmtId="0" fontId="22" fillId="0" borderId="21" xfId="50" applyFont="1" applyFill="1" applyBorder="1" applyAlignment="1">
      <alignment wrapText="1"/>
      <protection/>
    </xf>
    <xf numFmtId="0" fontId="22" fillId="0" borderId="21" xfId="50" applyFont="1" applyFill="1" applyBorder="1" applyAlignment="1">
      <alignment/>
      <protection/>
    </xf>
    <xf numFmtId="0" fontId="23" fillId="0" borderId="21" xfId="50" applyFont="1" applyFill="1" applyBorder="1" applyAlignment="1">
      <alignment/>
      <protection/>
    </xf>
    <xf numFmtId="49" fontId="22" fillId="0" borderId="21" xfId="50" applyNumberFormat="1" applyFont="1" applyFill="1" applyBorder="1" applyAlignment="1">
      <alignment/>
      <protection/>
    </xf>
    <xf numFmtId="0" fontId="22" fillId="0" borderId="21" xfId="50" applyFont="1" applyFill="1" applyBorder="1" applyAlignment="1">
      <alignment horizontal="right" wrapText="1"/>
      <protection/>
    </xf>
    <xf numFmtId="0" fontId="22" fillId="0" borderId="16" xfId="50" applyFont="1" applyFill="1" applyBorder="1" applyAlignment="1">
      <alignment wrapText="1"/>
      <protection/>
    </xf>
    <xf numFmtId="0" fontId="23" fillId="23" borderId="16" xfId="50" applyFont="1" applyFill="1" applyBorder="1" applyAlignment="1">
      <alignment horizontal="center"/>
      <protection/>
    </xf>
    <xf numFmtId="0" fontId="23" fillId="27" borderId="16" xfId="50" applyFont="1" applyFill="1" applyBorder="1" applyAlignment="1">
      <alignment horizontal="center"/>
      <protection/>
    </xf>
    <xf numFmtId="49" fontId="22" fillId="0" borderId="17" xfId="50" applyNumberFormat="1" applyFont="1" applyBorder="1" applyAlignment="1">
      <alignment horizontal="center"/>
      <protection/>
    </xf>
    <xf numFmtId="0" fontId="37" fillId="0" borderId="34" xfId="50" applyFont="1" applyFill="1" applyBorder="1" applyAlignment="1">
      <alignment horizontal="center"/>
      <protection/>
    </xf>
    <xf numFmtId="0" fontId="21" fillId="0" borderId="34" xfId="50" applyFont="1" applyFill="1" applyBorder="1" applyAlignment="1">
      <alignment horizontal="center"/>
      <protection/>
    </xf>
    <xf numFmtId="49" fontId="37" fillId="0" borderId="34" xfId="50" applyNumberFormat="1" applyFont="1" applyFill="1" applyBorder="1" applyAlignment="1">
      <alignment horizontal="center"/>
      <protection/>
    </xf>
    <xf numFmtId="41" fontId="21" fillId="0" borderId="34" xfId="50" applyNumberFormat="1" applyFont="1" applyFill="1" applyBorder="1" applyAlignment="1">
      <alignment horizontal="center"/>
      <protection/>
    </xf>
    <xf numFmtId="41" fontId="37" fillId="0" borderId="34" xfId="50" applyNumberFormat="1" applyFont="1" applyFill="1" applyBorder="1" applyAlignment="1">
      <alignment horizontal="center"/>
      <protection/>
    </xf>
    <xf numFmtId="0" fontId="37" fillId="0" borderId="34" xfId="50" applyFont="1" applyFill="1" applyBorder="1" applyAlignment="1">
      <alignment wrapText="1"/>
      <protection/>
    </xf>
    <xf numFmtId="0" fontId="21" fillId="17" borderId="16" xfId="50" applyFont="1" applyFill="1" applyBorder="1" applyAlignment="1">
      <alignment horizontal="center"/>
      <protection/>
    </xf>
    <xf numFmtId="49" fontId="21" fillId="17" borderId="16" xfId="50" applyNumberFormat="1" applyFont="1" applyFill="1" applyBorder="1" applyAlignment="1">
      <alignment horizontal="center"/>
      <protection/>
    </xf>
    <xf numFmtId="41" fontId="21" fillId="17" borderId="16" xfId="50" applyNumberFormat="1" applyFont="1" applyFill="1" applyBorder="1" applyAlignment="1">
      <alignment horizontal="center"/>
      <protection/>
    </xf>
    <xf numFmtId="0" fontId="23" fillId="0" borderId="0" xfId="50" applyFont="1" applyBorder="1">
      <alignment/>
      <protection/>
    </xf>
    <xf numFmtId="0" fontId="23" fillId="0" borderId="16" xfId="50" applyFont="1" applyFill="1" applyBorder="1" applyAlignment="1">
      <alignment/>
      <protection/>
    </xf>
    <xf numFmtId="49" fontId="22" fillId="0" borderId="16" xfId="50" applyNumberFormat="1" applyFont="1" applyFill="1" applyBorder="1" applyAlignment="1">
      <alignment/>
      <protection/>
    </xf>
    <xf numFmtId="0" fontId="23" fillId="0" borderId="25" xfId="50" applyFont="1" applyFill="1" applyBorder="1" applyAlignment="1">
      <alignment horizontal="center"/>
      <protection/>
    </xf>
    <xf numFmtId="49" fontId="22" fillId="0" borderId="25" xfId="50" applyNumberFormat="1" applyFont="1" applyBorder="1" applyAlignment="1">
      <alignment horizontal="center"/>
      <protection/>
    </xf>
    <xf numFmtId="0" fontId="22" fillId="0" borderId="25" xfId="50" applyFont="1" applyBorder="1" applyAlignment="1">
      <alignment horizontal="center"/>
      <protection/>
    </xf>
    <xf numFmtId="41" fontId="23" fillId="4" borderId="25" xfId="50" applyNumberFormat="1" applyFont="1" applyFill="1" applyBorder="1" applyAlignment="1">
      <alignment horizontal="center"/>
      <protection/>
    </xf>
    <xf numFmtId="41" fontId="22" fillId="0" borderId="25" xfId="50" applyNumberFormat="1" applyFont="1" applyFill="1" applyBorder="1" applyAlignment="1">
      <alignment horizontal="center"/>
      <protection/>
    </xf>
    <xf numFmtId="41" fontId="23" fillId="0" borderId="25" xfId="50" applyNumberFormat="1" applyFont="1" applyFill="1" applyBorder="1" applyAlignment="1">
      <alignment horizontal="center"/>
      <protection/>
    </xf>
    <xf numFmtId="0" fontId="22" fillId="0" borderId="25" xfId="50" applyFont="1" applyBorder="1" applyAlignment="1">
      <alignment wrapText="1"/>
      <protection/>
    </xf>
    <xf numFmtId="0" fontId="23" fillId="27" borderId="25" xfId="50" applyFont="1" applyFill="1" applyBorder="1" applyAlignment="1">
      <alignment horizontal="center"/>
      <protection/>
    </xf>
    <xf numFmtId="0" fontId="22" fillId="4" borderId="16" xfId="50" applyNumberFormat="1" applyFont="1" applyFill="1" applyBorder="1" applyAlignment="1">
      <alignment wrapText="1"/>
      <protection/>
    </xf>
    <xf numFmtId="49" fontId="22" fillId="26" borderId="16" xfId="50" applyNumberFormat="1" applyFont="1" applyFill="1" applyBorder="1" applyAlignment="1">
      <alignment horizontal="center"/>
      <protection/>
    </xf>
    <xf numFmtId="41" fontId="23" fillId="26" borderId="16" xfId="50" applyNumberFormat="1" applyFont="1" applyFill="1" applyBorder="1" applyAlignment="1">
      <alignment horizontal="center"/>
      <protection/>
    </xf>
    <xf numFmtId="41" fontId="22" fillId="26" borderId="16" xfId="50" applyNumberFormat="1" applyFont="1" applyFill="1" applyBorder="1" applyAlignment="1">
      <alignment horizontal="center"/>
      <protection/>
    </xf>
    <xf numFmtId="0" fontId="22" fillId="0" borderId="12" xfId="50" applyFont="1" applyFill="1" applyBorder="1" applyAlignment="1">
      <alignment wrapText="1"/>
      <protection/>
    </xf>
    <xf numFmtId="0" fontId="23" fillId="17" borderId="28" xfId="50" applyFont="1" applyFill="1" applyBorder="1" applyAlignment="1">
      <alignment wrapText="1"/>
      <protection/>
    </xf>
    <xf numFmtId="0" fontId="22" fillId="0" borderId="34" xfId="50" applyFont="1" applyFill="1" applyBorder="1" applyAlignment="1">
      <alignment wrapText="1"/>
      <protection/>
    </xf>
    <xf numFmtId="0" fontId="21" fillId="0" borderId="28" xfId="50" applyFont="1" applyFill="1" applyBorder="1" applyAlignment="1">
      <alignment horizontal="center"/>
      <protection/>
    </xf>
    <xf numFmtId="0" fontId="22" fillId="4" borderId="16" xfId="50" applyFont="1" applyFill="1" applyBorder="1" applyAlignment="1">
      <alignment wrapText="1"/>
      <protection/>
    </xf>
    <xf numFmtId="0" fontId="37" fillId="0" borderId="35" xfId="50" applyFont="1" applyFill="1" applyBorder="1" applyAlignment="1">
      <alignment horizontal="center"/>
      <protection/>
    </xf>
    <xf numFmtId="0" fontId="21" fillId="0" borderId="35" xfId="50" applyFont="1" applyFill="1" applyBorder="1" applyAlignment="1">
      <alignment horizontal="center"/>
      <protection/>
    </xf>
    <xf numFmtId="49" fontId="37" fillId="0" borderId="35" xfId="50" applyNumberFormat="1" applyFont="1" applyFill="1" applyBorder="1" applyAlignment="1">
      <alignment horizontal="center"/>
      <protection/>
    </xf>
    <xf numFmtId="41" fontId="21" fillId="0" borderId="35" xfId="50" applyNumberFormat="1" applyFont="1" applyFill="1" applyBorder="1" applyAlignment="1">
      <alignment horizontal="center"/>
      <protection/>
    </xf>
    <xf numFmtId="41" fontId="37" fillId="0" borderId="35" xfId="50" applyNumberFormat="1" applyFont="1" applyFill="1" applyBorder="1" applyAlignment="1">
      <alignment horizontal="center"/>
      <protection/>
    </xf>
    <xf numFmtId="0" fontId="37" fillId="0" borderId="35" xfId="50" applyFont="1" applyFill="1" applyBorder="1" applyAlignment="1">
      <alignment wrapText="1"/>
      <protection/>
    </xf>
    <xf numFmtId="41" fontId="23" fillId="0" borderId="34" xfId="50" applyNumberFormat="1" applyFont="1" applyFill="1" applyBorder="1" applyAlignment="1">
      <alignment horizontal="center" wrapText="1"/>
      <protection/>
    </xf>
    <xf numFmtId="41" fontId="22" fillId="0" borderId="34" xfId="50" applyNumberFormat="1" applyFont="1" applyFill="1" applyBorder="1" applyAlignment="1">
      <alignment horizontal="center" wrapText="1"/>
      <protection/>
    </xf>
    <xf numFmtId="41" fontId="35" fillId="0" borderId="36" xfId="50" applyNumberFormat="1" applyFont="1" applyFill="1" applyBorder="1" applyAlignment="1">
      <alignment horizontal="center"/>
      <protection/>
    </xf>
    <xf numFmtId="0" fontId="35" fillId="0" borderId="0" xfId="50" applyFont="1" applyFill="1" applyBorder="1" applyAlignment="1">
      <alignment wrapText="1"/>
      <protection/>
    </xf>
    <xf numFmtId="0" fontId="38" fillId="0" borderId="0" xfId="50" applyFont="1" applyFill="1" applyBorder="1" applyAlignment="1">
      <alignment wrapText="1"/>
      <protection/>
    </xf>
    <xf numFmtId="41" fontId="22" fillId="0" borderId="0" xfId="50" applyNumberFormat="1" applyFont="1" applyBorder="1">
      <alignment/>
      <protection/>
    </xf>
    <xf numFmtId="49" fontId="39" fillId="0" borderId="10" xfId="50" applyNumberFormat="1" applyFont="1" applyBorder="1" applyAlignment="1">
      <alignment horizontal="left"/>
      <protection/>
    </xf>
    <xf numFmtId="0" fontId="24" fillId="0" borderId="10" xfId="50" applyFont="1" applyBorder="1">
      <alignment/>
      <protection/>
    </xf>
    <xf numFmtId="0" fontId="39" fillId="0" borderId="11" xfId="50" applyFont="1" applyBorder="1" applyAlignment="1">
      <alignment horizontal="left"/>
      <protection/>
    </xf>
    <xf numFmtId="0" fontId="24" fillId="0" borderId="11" xfId="50" applyFont="1" applyBorder="1">
      <alignment/>
      <protection/>
    </xf>
    <xf numFmtId="0" fontId="39" fillId="0" borderId="10" xfId="50" applyFont="1" applyBorder="1" applyAlignment="1">
      <alignment horizontal="left"/>
      <protection/>
    </xf>
    <xf numFmtId="0" fontId="23" fillId="0" borderId="37" xfId="50" applyFont="1" applyBorder="1">
      <alignment/>
      <protection/>
    </xf>
    <xf numFmtId="0" fontId="22" fillId="0" borderId="37" xfId="50" applyFont="1" applyBorder="1">
      <alignment/>
      <protection/>
    </xf>
    <xf numFmtId="41" fontId="23" fillId="0" borderId="28" xfId="50" applyNumberFormat="1" applyFont="1" applyFill="1" applyBorder="1">
      <alignment/>
      <protection/>
    </xf>
    <xf numFmtId="41" fontId="22" fillId="0" borderId="37" xfId="50" applyNumberFormat="1" applyFont="1" applyBorder="1">
      <alignment/>
      <protection/>
    </xf>
    <xf numFmtId="0" fontId="22" fillId="0" borderId="0" xfId="50" applyFont="1" applyBorder="1" applyAlignment="1">
      <alignment wrapText="1"/>
      <protection/>
    </xf>
    <xf numFmtId="41" fontId="23" fillId="0" borderId="0" xfId="0" applyNumberFormat="1" applyFont="1" applyAlignment="1">
      <alignment/>
    </xf>
    <xf numFmtId="0" fontId="36" fillId="0" borderId="0" xfId="52" applyFont="1" applyBorder="1">
      <alignment/>
      <protection/>
    </xf>
    <xf numFmtId="0" fontId="36" fillId="0" borderId="0" xfId="52" applyFont="1" applyFill="1" applyBorder="1">
      <alignment/>
      <protection/>
    </xf>
    <xf numFmtId="41" fontId="36" fillId="0" borderId="0" xfId="52" applyNumberFormat="1" applyFont="1" applyFill="1" applyBorder="1">
      <alignment/>
      <protection/>
    </xf>
    <xf numFmtId="0" fontId="36" fillId="0" borderId="0" xfId="52" applyFont="1" applyFill="1" applyBorder="1" applyAlignment="1">
      <alignment horizontal="right" wrapText="1"/>
      <protection/>
    </xf>
    <xf numFmtId="0" fontId="22" fillId="0" borderId="0" xfId="52" applyFont="1" applyFill="1" applyBorder="1" applyAlignment="1">
      <alignment horizontal="left"/>
      <protection/>
    </xf>
    <xf numFmtId="41" fontId="22" fillId="0" borderId="0" xfId="52" applyNumberFormat="1" applyFont="1" applyFill="1" applyBorder="1" applyAlignment="1">
      <alignment horizontal="left"/>
      <protection/>
    </xf>
    <xf numFmtId="0" fontId="22" fillId="0" borderId="31" xfId="52" applyFont="1" applyFill="1" applyBorder="1" applyAlignment="1">
      <alignment horizontal="left"/>
      <protection/>
    </xf>
    <xf numFmtId="0" fontId="26" fillId="26" borderId="32" xfId="52" applyFont="1" applyFill="1" applyBorder="1" applyAlignment="1">
      <alignment horizontal="left"/>
      <protection/>
    </xf>
    <xf numFmtId="0" fontId="26" fillId="26" borderId="29" xfId="52" applyFont="1" applyFill="1" applyBorder="1" applyAlignment="1">
      <alignment horizontal="left"/>
      <protection/>
    </xf>
    <xf numFmtId="41" fontId="26" fillId="26" borderId="29" xfId="52" applyNumberFormat="1" applyFont="1" applyFill="1" applyBorder="1" applyAlignment="1">
      <alignment horizontal="left"/>
      <protection/>
    </xf>
    <xf numFmtId="41" fontId="26" fillId="0" borderId="29" xfId="52" applyNumberFormat="1" applyFont="1" applyFill="1" applyBorder="1" applyAlignment="1">
      <alignment horizontal="left"/>
      <protection/>
    </xf>
    <xf numFmtId="0" fontId="26" fillId="0" borderId="33" xfId="52" applyFont="1" applyFill="1" applyBorder="1" applyAlignment="1">
      <alignment horizontal="left"/>
      <protection/>
    </xf>
    <xf numFmtId="41" fontId="36" fillId="0" borderId="0" xfId="52" applyNumberFormat="1" applyFont="1" applyFill="1" applyBorder="1" applyAlignment="1">
      <alignment horizontal="center" wrapText="1"/>
      <protection/>
    </xf>
    <xf numFmtId="0" fontId="36" fillId="0" borderId="0" xfId="52" applyFont="1" applyFill="1" applyBorder="1" applyAlignment="1">
      <alignment wrapText="1"/>
      <protection/>
    </xf>
    <xf numFmtId="0" fontId="22" fillId="0" borderId="25" xfId="52" applyFont="1" applyFill="1" applyBorder="1" applyAlignment="1">
      <alignment horizontal="left" vertical="center"/>
      <protection/>
    </xf>
    <xf numFmtId="0" fontId="22" fillId="0" borderId="25" xfId="52" applyFont="1" applyFill="1" applyBorder="1" applyAlignment="1">
      <alignment horizontal="center" vertical="center"/>
      <protection/>
    </xf>
    <xf numFmtId="41" fontId="22" fillId="0" borderId="25" xfId="52" applyNumberFormat="1" applyFont="1" applyFill="1" applyBorder="1" applyAlignment="1">
      <alignment horizontal="center" wrapText="1"/>
      <protection/>
    </xf>
    <xf numFmtId="41" fontId="22" fillId="0" borderId="13" xfId="52" applyNumberFormat="1" applyFont="1" applyFill="1" applyBorder="1" applyAlignment="1">
      <alignment horizontal="center" wrapText="1"/>
      <protection/>
    </xf>
    <xf numFmtId="41" fontId="22" fillId="0" borderId="18" xfId="52" applyNumberFormat="1" applyFont="1" applyFill="1" applyBorder="1" applyAlignment="1">
      <alignment horizontal="center" wrapText="1"/>
      <protection/>
    </xf>
    <xf numFmtId="43" fontId="22" fillId="0" borderId="25" xfId="52" applyNumberFormat="1" applyFont="1" applyFill="1" applyBorder="1" applyAlignment="1">
      <alignment horizontal="left" wrapText="1" indent="1"/>
      <protection/>
    </xf>
    <xf numFmtId="0" fontId="22" fillId="0" borderId="21" xfId="52" applyFont="1" applyFill="1" applyBorder="1" applyAlignment="1">
      <alignment horizontal="center"/>
      <protection/>
    </xf>
    <xf numFmtId="41" fontId="22" fillId="0" borderId="21" xfId="52" applyNumberFormat="1" applyFont="1" applyFill="1" applyBorder="1">
      <alignment/>
      <protection/>
    </xf>
    <xf numFmtId="41" fontId="22" fillId="0" borderId="15" xfId="52" applyNumberFormat="1" applyFont="1" applyFill="1" applyBorder="1" applyAlignment="1">
      <alignment horizontal="center" wrapText="1"/>
      <protection/>
    </xf>
    <xf numFmtId="41" fontId="22" fillId="0" borderId="38" xfId="52" applyNumberFormat="1" applyFont="1" applyFill="1" applyBorder="1" applyAlignment="1">
      <alignment horizontal="center"/>
      <protection/>
    </xf>
    <xf numFmtId="0" fontId="22" fillId="0" borderId="21" xfId="52" applyNumberFormat="1" applyFont="1" applyFill="1" applyBorder="1" applyAlignment="1">
      <alignment horizontal="left" wrapText="1"/>
      <protection/>
    </xf>
    <xf numFmtId="0" fontId="22" fillId="0" borderId="16" xfId="52" applyFont="1" applyBorder="1" applyAlignment="1">
      <alignment horizontal="center"/>
      <protection/>
    </xf>
    <xf numFmtId="0" fontId="23" fillId="0" borderId="16" xfId="52" applyFont="1" applyFill="1" applyBorder="1" applyAlignment="1">
      <alignment horizontal="center"/>
      <protection/>
    </xf>
    <xf numFmtId="49" fontId="23" fillId="0" borderId="16" xfId="52" applyNumberFormat="1" applyFont="1" applyFill="1" applyBorder="1" applyAlignment="1">
      <alignment horizontal="center"/>
      <protection/>
    </xf>
    <xf numFmtId="41" fontId="24" fillId="0" borderId="17" xfId="52" applyNumberFormat="1" applyFont="1" applyFill="1" applyBorder="1" applyAlignment="1">
      <alignment horizontal="center"/>
      <protection/>
    </xf>
    <xf numFmtId="41" fontId="37" fillId="0" borderId="38" xfId="52" applyNumberFormat="1" applyFont="1" applyFill="1" applyBorder="1" applyAlignment="1">
      <alignment horizontal="center"/>
      <protection/>
    </xf>
    <xf numFmtId="0" fontId="40" fillId="0" borderId="16" xfId="52" applyFont="1" applyFill="1" applyBorder="1" applyAlignment="1">
      <alignment wrapText="1"/>
      <protection/>
    </xf>
    <xf numFmtId="0" fontId="22" fillId="0" borderId="0" xfId="52" applyFont="1">
      <alignment/>
      <protection/>
    </xf>
    <xf numFmtId="41" fontId="22" fillId="0" borderId="0" xfId="52" applyNumberFormat="1" applyFont="1">
      <alignment/>
      <protection/>
    </xf>
    <xf numFmtId="0" fontId="28" fillId="0" borderId="0" xfId="53" applyFont="1">
      <alignment/>
      <protection/>
    </xf>
    <xf numFmtId="41" fontId="28" fillId="0" borderId="0" xfId="0" applyNumberFormat="1" applyFont="1" applyBorder="1" applyAlignment="1">
      <alignment/>
    </xf>
    <xf numFmtId="43" fontId="28" fillId="0" borderId="0" xfId="34" applyFont="1" applyAlignment="1">
      <alignment/>
    </xf>
    <xf numFmtId="0" fontId="27" fillId="0" borderId="10" xfId="48" applyFont="1" applyBorder="1" applyAlignment="1">
      <alignment/>
      <protection/>
    </xf>
    <xf numFmtId="41" fontId="27" fillId="0" borderId="10" xfId="48" applyNumberFormat="1" applyFont="1" applyBorder="1" applyAlignment="1">
      <alignment/>
      <protection/>
    </xf>
    <xf numFmtId="0" fontId="28" fillId="0" borderId="10" xfId="48" applyFont="1" applyFill="1" applyBorder="1">
      <alignment/>
      <protection/>
    </xf>
    <xf numFmtId="0" fontId="28" fillId="0" borderId="38" xfId="48" applyFont="1" applyFill="1" applyBorder="1" applyAlignment="1">
      <alignment horizontal="center"/>
      <protection/>
    </xf>
    <xf numFmtId="41" fontId="29" fillId="4" borderId="16" xfId="48" applyNumberFormat="1" applyFont="1" applyFill="1" applyBorder="1" applyAlignment="1">
      <alignment horizontal="center" vertical="center"/>
      <protection/>
    </xf>
    <xf numFmtId="43" fontId="25" fillId="0" borderId="0" xfId="34" applyFont="1" applyAlignment="1">
      <alignment/>
    </xf>
    <xf numFmtId="0" fontId="28" fillId="0" borderId="0" xfId="48" applyFont="1">
      <alignment/>
      <protection/>
    </xf>
    <xf numFmtId="41" fontId="28" fillId="0" borderId="0" xfId="48" applyNumberFormat="1" applyFont="1" applyFill="1" applyBorder="1" applyAlignment="1">
      <alignment horizontal="center"/>
      <protection/>
    </xf>
    <xf numFmtId="0" fontId="29" fillId="4" borderId="17" xfId="48" applyFont="1" applyFill="1" applyBorder="1" applyAlignment="1">
      <alignment horizontal="left" vertical="center"/>
      <protection/>
    </xf>
    <xf numFmtId="0" fontId="28" fillId="0" borderId="0" xfId="53" applyFont="1" applyBorder="1">
      <alignment/>
      <protection/>
    </xf>
    <xf numFmtId="41" fontId="28" fillId="0" borderId="0" xfId="53" applyNumberFormat="1" applyFont="1" applyBorder="1">
      <alignment/>
      <protection/>
    </xf>
    <xf numFmtId="0" fontId="38" fillId="0" borderId="29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22" fillId="0" borderId="29" xfId="54" applyFont="1" applyFill="1" applyBorder="1">
      <alignment/>
      <protection/>
    </xf>
    <xf numFmtId="0" fontId="22" fillId="0" borderId="29" xfId="54" applyFont="1" applyFill="1" applyBorder="1" applyAlignment="1">
      <alignment horizontal="center"/>
      <protection/>
    </xf>
    <xf numFmtId="0" fontId="38" fillId="0" borderId="0" xfId="54" applyFont="1" applyFill="1" applyBorder="1" applyAlignment="1">
      <alignment horizontal="center"/>
      <protection/>
    </xf>
    <xf numFmtId="41" fontId="38" fillId="0" borderId="31" xfId="54" applyNumberFormat="1" applyFont="1" applyFill="1" applyBorder="1" applyAlignment="1">
      <alignment horizontal="center"/>
      <protection/>
    </xf>
    <xf numFmtId="0" fontId="22" fillId="0" borderId="36" xfId="54" applyFont="1" applyFill="1" applyBorder="1" applyAlignment="1">
      <alignment horizontal="left"/>
      <protection/>
    </xf>
    <xf numFmtId="0" fontId="38" fillId="0" borderId="0" xfId="54" applyFont="1" applyFill="1" applyBorder="1" applyAlignment="1">
      <alignment horizontal="left"/>
      <protection/>
    </xf>
    <xf numFmtId="0" fontId="42" fillId="0" borderId="0" xfId="54" applyFont="1" applyFill="1" applyBorder="1" applyAlignment="1">
      <alignment horizontal="center"/>
      <protection/>
    </xf>
    <xf numFmtId="41" fontId="42" fillId="0" borderId="31" xfId="54" applyNumberFormat="1" applyFont="1" applyFill="1" applyBorder="1" applyAlignment="1">
      <alignment horizontal="center"/>
      <protection/>
    </xf>
    <xf numFmtId="0" fontId="22" fillId="0" borderId="32" xfId="54" applyFont="1" applyFill="1" applyBorder="1" applyAlignment="1">
      <alignment/>
      <protection/>
    </xf>
    <xf numFmtId="0" fontId="38" fillId="0" borderId="29" xfId="54" applyFont="1" applyFill="1" applyBorder="1" applyAlignment="1">
      <alignment horizontal="left"/>
      <protection/>
    </xf>
    <xf numFmtId="0" fontId="38" fillId="0" borderId="29" xfId="54" applyFont="1" applyFill="1" applyBorder="1" applyAlignment="1">
      <alignment horizontal="center"/>
      <protection/>
    </xf>
    <xf numFmtId="41" fontId="38" fillId="0" borderId="33" xfId="54" applyNumberFormat="1" applyFont="1" applyFill="1" applyBorder="1" applyAlignment="1">
      <alignment horizontal="center"/>
      <protection/>
    </xf>
    <xf numFmtId="0" fontId="22" fillId="0" borderId="24" xfId="54" applyFont="1" applyFill="1" applyBorder="1">
      <alignment/>
      <protection/>
    </xf>
    <xf numFmtId="0" fontId="22" fillId="0" borderId="36" xfId="54" applyFont="1" applyFill="1" applyBorder="1">
      <alignment/>
      <protection/>
    </xf>
    <xf numFmtId="0" fontId="24" fillId="0" borderId="10" xfId="54" applyFont="1" applyFill="1" applyBorder="1">
      <alignment/>
      <protection/>
    </xf>
    <xf numFmtId="0" fontId="23" fillId="0" borderId="10" xfId="54" applyFont="1" applyFill="1" applyBorder="1">
      <alignment/>
      <protection/>
    </xf>
    <xf numFmtId="0" fontId="23" fillId="0" borderId="10" xfId="54" applyFont="1" applyFill="1" applyBorder="1" applyAlignment="1">
      <alignment horizontal="center"/>
      <protection/>
    </xf>
    <xf numFmtId="41" fontId="24" fillId="0" borderId="39" xfId="54" applyNumberFormat="1" applyFont="1" applyFill="1" applyBorder="1">
      <alignment/>
      <protection/>
    </xf>
    <xf numFmtId="0" fontId="24" fillId="0" borderId="11" xfId="54" applyFont="1" applyFill="1" applyBorder="1">
      <alignment/>
      <protection/>
    </xf>
    <xf numFmtId="0" fontId="3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41" fontId="38" fillId="0" borderId="39" xfId="54" applyNumberFormat="1" applyFont="1" applyFill="1" applyBorder="1">
      <alignment/>
      <protection/>
    </xf>
    <xf numFmtId="0" fontId="38" fillId="0" borderId="11" xfId="54" applyFont="1" applyFill="1" applyBorder="1">
      <alignment/>
      <protection/>
    </xf>
    <xf numFmtId="0" fontId="22" fillId="0" borderId="11" xfId="54" applyFont="1" applyFill="1" applyBorder="1">
      <alignment/>
      <protection/>
    </xf>
    <xf numFmtId="0" fontId="22" fillId="0" borderId="11" xfId="54" applyFont="1" applyFill="1" applyBorder="1" applyAlignment="1">
      <alignment horizontal="center"/>
      <protection/>
    </xf>
    <xf numFmtId="41" fontId="38" fillId="0" borderId="40" xfId="54" applyNumberFormat="1" applyFont="1" applyFill="1" applyBorder="1">
      <alignment/>
      <protection/>
    </xf>
    <xf numFmtId="0" fontId="38" fillId="0" borderId="0" xfId="54" applyFont="1" applyFill="1" applyBorder="1">
      <alignment/>
      <protection/>
    </xf>
    <xf numFmtId="0" fontId="22" fillId="0" borderId="0" xfId="54" applyFont="1" applyFill="1" applyBorder="1" applyAlignment="1">
      <alignment horizontal="center"/>
      <protection/>
    </xf>
    <xf numFmtId="41" fontId="38" fillId="0" borderId="31" xfId="54" applyNumberFormat="1" applyFont="1" applyFill="1" applyBorder="1">
      <alignment/>
      <protection/>
    </xf>
    <xf numFmtId="0" fontId="22" fillId="0" borderId="32" xfId="54" applyFont="1" applyFill="1" applyBorder="1">
      <alignment/>
      <protection/>
    </xf>
    <xf numFmtId="41" fontId="38" fillId="0" borderId="33" xfId="54" applyNumberFormat="1" applyFont="1" applyFill="1" applyBorder="1">
      <alignment/>
      <protection/>
    </xf>
    <xf numFmtId="41" fontId="22" fillId="0" borderId="0" xfId="54" applyNumberFormat="1" applyFont="1" applyFill="1" applyBorder="1">
      <alignment/>
      <protection/>
    </xf>
    <xf numFmtId="0" fontId="38" fillId="4" borderId="35" xfId="54" applyFont="1" applyFill="1" applyBorder="1" applyAlignment="1">
      <alignment horizontal="left"/>
      <protection/>
    </xf>
    <xf numFmtId="0" fontId="38" fillId="4" borderId="35" xfId="54" applyFont="1" applyFill="1" applyBorder="1" applyAlignment="1">
      <alignment horizontal="center"/>
      <protection/>
    </xf>
    <xf numFmtId="49" fontId="38" fillId="4" borderId="35" xfId="54" applyNumberFormat="1" applyFont="1" applyFill="1" applyBorder="1" applyAlignment="1">
      <alignment horizontal="center"/>
      <protection/>
    </xf>
    <xf numFmtId="0" fontId="38" fillId="4" borderId="35" xfId="54" applyFont="1" applyFill="1" applyBorder="1">
      <alignment/>
      <protection/>
    </xf>
    <xf numFmtId="41" fontId="38" fillId="4" borderId="41" xfId="54" applyNumberFormat="1" applyFont="1" applyFill="1" applyBorder="1" applyAlignment="1">
      <alignment horizontal="center"/>
      <protection/>
    </xf>
    <xf numFmtId="49" fontId="38" fillId="0" borderId="0" xfId="54" applyNumberFormat="1" applyFont="1" applyFill="1" applyBorder="1" applyAlignment="1">
      <alignment horizontal="center"/>
      <protection/>
    </xf>
    <xf numFmtId="0" fontId="38" fillId="0" borderId="10" xfId="54" applyFont="1" applyFill="1" applyBorder="1" applyAlignment="1">
      <alignment horizontal="left"/>
      <protection/>
    </xf>
    <xf numFmtId="0" fontId="38" fillId="0" borderId="10" xfId="54" applyFont="1" applyFill="1" applyBorder="1" applyAlignment="1">
      <alignment horizontal="center"/>
      <protection/>
    </xf>
    <xf numFmtId="49" fontId="38" fillId="0" borderId="10" xfId="54" applyNumberFormat="1" applyFont="1" applyFill="1" applyBorder="1" applyAlignment="1">
      <alignment horizontal="center"/>
      <protection/>
    </xf>
    <xf numFmtId="41" fontId="38" fillId="0" borderId="39" xfId="54" applyNumberFormat="1" applyFont="1" applyFill="1" applyBorder="1" applyAlignment="1">
      <alignment horizontal="center"/>
      <protection/>
    </xf>
    <xf numFmtId="41" fontId="38" fillId="0" borderId="0" xfId="54" applyNumberFormat="1" applyFont="1" applyFill="1" applyBorder="1" applyAlignment="1">
      <alignment horizontal="center"/>
      <protection/>
    </xf>
    <xf numFmtId="0" fontId="38" fillId="7" borderId="35" xfId="54" applyFont="1" applyFill="1" applyBorder="1" applyAlignment="1">
      <alignment horizontal="left"/>
      <protection/>
    </xf>
    <xf numFmtId="0" fontId="38" fillId="7" borderId="35" xfId="54" applyFont="1" applyFill="1" applyBorder="1" applyAlignment="1">
      <alignment horizontal="center"/>
      <protection/>
    </xf>
    <xf numFmtId="49" fontId="38" fillId="7" borderId="35" xfId="54" applyNumberFormat="1" applyFont="1" applyFill="1" applyBorder="1" applyAlignment="1">
      <alignment horizontal="center"/>
      <protection/>
    </xf>
    <xf numFmtId="0" fontId="38" fillId="7" borderId="35" xfId="54" applyFont="1" applyFill="1" applyBorder="1">
      <alignment/>
      <protection/>
    </xf>
    <xf numFmtId="41" fontId="38" fillId="7" borderId="41" xfId="54" applyNumberFormat="1" applyFont="1" applyFill="1" applyBorder="1" applyAlignment="1">
      <alignment horizontal="center"/>
      <protection/>
    </xf>
    <xf numFmtId="49" fontId="24" fillId="0" borderId="10" xfId="54" applyNumberFormat="1" applyFont="1" applyFill="1" applyBorder="1" applyAlignment="1">
      <alignment horizontal="center"/>
      <protection/>
    </xf>
    <xf numFmtId="41" fontId="24" fillId="0" borderId="39" xfId="54" applyNumberFormat="1" applyFont="1" applyFill="1" applyBorder="1" applyAlignment="1">
      <alignment horizontal="center"/>
      <protection/>
    </xf>
    <xf numFmtId="49" fontId="24" fillId="0" borderId="29" xfId="54" applyNumberFormat="1" applyFont="1" applyFill="1" applyBorder="1" applyAlignment="1">
      <alignment horizontal="center"/>
      <protection/>
    </xf>
    <xf numFmtId="0" fontId="24" fillId="0" borderId="29" xfId="54" applyFont="1" applyFill="1" applyBorder="1">
      <alignment/>
      <protection/>
    </xf>
    <xf numFmtId="41" fontId="24" fillId="0" borderId="33" xfId="54" applyNumberFormat="1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center" wrapText="1"/>
      <protection/>
    </xf>
    <xf numFmtId="49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41" fontId="24" fillId="0" borderId="0" xfId="54" applyNumberFormat="1" applyFont="1" applyFill="1" applyBorder="1" applyAlignment="1">
      <alignment horizontal="center"/>
      <protection/>
    </xf>
    <xf numFmtId="0" fontId="38" fillId="26" borderId="35" xfId="54" applyFont="1" applyFill="1" applyBorder="1" applyAlignment="1">
      <alignment horizontal="left"/>
      <protection/>
    </xf>
    <xf numFmtId="0" fontId="22" fillId="26" borderId="35" xfId="54" applyFont="1" applyFill="1" applyBorder="1" applyAlignment="1">
      <alignment horizontal="left"/>
      <protection/>
    </xf>
    <xf numFmtId="0" fontId="22" fillId="26" borderId="35" xfId="54" applyFont="1" applyFill="1" applyBorder="1" applyAlignment="1">
      <alignment horizontal="center"/>
      <protection/>
    </xf>
    <xf numFmtId="41" fontId="38" fillId="26" borderId="41" xfId="54" applyNumberFormat="1" applyFont="1" applyFill="1" applyBorder="1" applyAlignment="1">
      <alignment horizontal="left"/>
      <protection/>
    </xf>
    <xf numFmtId="0" fontId="22" fillId="0" borderId="0" xfId="54" applyFont="1">
      <alignment/>
      <protection/>
    </xf>
    <xf numFmtId="41" fontId="22" fillId="0" borderId="0" xfId="54" applyNumberFormat="1" applyFont="1">
      <alignment/>
      <protection/>
    </xf>
    <xf numFmtId="41" fontId="66" fillId="0" borderId="26" xfId="49" applyNumberFormat="1" applyFont="1" applyFill="1" applyBorder="1" applyAlignment="1">
      <alignment horizontal="center"/>
      <protection/>
    </xf>
    <xf numFmtId="41" fontId="22" fillId="0" borderId="42" xfId="49" applyNumberFormat="1" applyFont="1" applyFill="1" applyBorder="1" applyAlignment="1">
      <alignment horizontal="center"/>
      <protection/>
    </xf>
    <xf numFmtId="41" fontId="22" fillId="0" borderId="42" xfId="49" applyNumberFormat="1" applyFont="1" applyFill="1" applyBorder="1">
      <alignment/>
      <protection/>
    </xf>
    <xf numFmtId="41" fontId="67" fillId="0" borderId="16" xfId="50" applyNumberFormat="1" applyFont="1" applyFill="1" applyBorder="1" applyAlignment="1">
      <alignment horizontal="center"/>
      <protection/>
    </xf>
    <xf numFmtId="41" fontId="68" fillId="0" borderId="16" xfId="50" applyNumberFormat="1" applyFont="1" applyFill="1" applyBorder="1" applyAlignment="1">
      <alignment horizontal="center"/>
      <protection/>
    </xf>
    <xf numFmtId="0" fontId="67" fillId="26" borderId="11" xfId="50" applyFont="1" applyFill="1" applyBorder="1" applyAlignment="1">
      <alignment horizontal="center"/>
      <protection/>
    </xf>
    <xf numFmtId="41" fontId="67" fillId="26" borderId="11" xfId="50" applyNumberFormat="1" applyFont="1" applyFill="1" applyBorder="1" applyAlignment="1">
      <alignment horizontal="center"/>
      <protection/>
    </xf>
    <xf numFmtId="0" fontId="67" fillId="0" borderId="16" xfId="50" applyFont="1" applyFill="1" applyBorder="1" applyAlignment="1">
      <alignment horizontal="center"/>
      <protection/>
    </xf>
    <xf numFmtId="0" fontId="68" fillId="0" borderId="25" xfId="50" applyFont="1" applyBorder="1" applyAlignment="1">
      <alignment horizontal="center"/>
      <protection/>
    </xf>
    <xf numFmtId="49" fontId="28" fillId="0" borderId="21" xfId="51" applyNumberFormat="1" applyFont="1" applyBorder="1" applyAlignment="1">
      <alignment horizontal="center"/>
      <protection/>
    </xf>
    <xf numFmtId="0" fontId="28" fillId="0" borderId="21" xfId="51" applyFont="1" applyBorder="1" applyAlignment="1">
      <alignment horizontal="center"/>
      <protection/>
    </xf>
    <xf numFmtId="49" fontId="23" fillId="0" borderId="25" xfId="49" applyNumberFormat="1" applyFont="1" applyFill="1" applyBorder="1" applyAlignment="1">
      <alignment horizontal="center"/>
      <protection/>
    </xf>
    <xf numFmtId="0" fontId="22" fillId="0" borderId="13" xfId="49" applyFont="1" applyFill="1" applyBorder="1" applyAlignment="1">
      <alignment horizontal="center"/>
      <protection/>
    </xf>
    <xf numFmtId="41" fontId="22" fillId="0" borderId="10" xfId="49" applyNumberFormat="1" applyFont="1" applyFill="1" applyBorder="1" applyAlignment="1">
      <alignment horizontal="center"/>
      <protection/>
    </xf>
    <xf numFmtId="41" fontId="22" fillId="0" borderId="10" xfId="49" applyNumberFormat="1" applyFont="1" applyFill="1" applyBorder="1">
      <alignment/>
      <protection/>
    </xf>
    <xf numFmtId="0" fontId="35" fillId="28" borderId="28" xfId="49" applyFont="1" applyFill="1" applyBorder="1" applyAlignment="1">
      <alignment horizontal="center"/>
      <protection/>
    </xf>
    <xf numFmtId="49" fontId="35" fillId="28" borderId="28" xfId="49" applyNumberFormat="1" applyFont="1" applyFill="1" applyBorder="1" applyAlignment="1">
      <alignment horizontal="center"/>
      <protection/>
    </xf>
    <xf numFmtId="0" fontId="35" fillId="28" borderId="43" xfId="49" applyFont="1" applyFill="1" applyBorder="1" applyAlignment="1">
      <alignment horizontal="center"/>
      <protection/>
    </xf>
    <xf numFmtId="41" fontId="35" fillId="28" borderId="44" xfId="49" applyNumberFormat="1" applyFont="1" applyFill="1" applyBorder="1" applyAlignment="1">
      <alignment horizontal="center"/>
      <protection/>
    </xf>
    <xf numFmtId="0" fontId="35" fillId="28" borderId="44" xfId="49" applyNumberFormat="1" applyFont="1" applyFill="1" applyBorder="1" applyAlignment="1">
      <alignment wrapText="1"/>
      <protection/>
    </xf>
    <xf numFmtId="0" fontId="35" fillId="28" borderId="44" xfId="49" applyFont="1" applyFill="1" applyBorder="1" applyAlignment="1">
      <alignment wrapText="1"/>
      <protection/>
    </xf>
    <xf numFmtId="0" fontId="22" fillId="28" borderId="26" xfId="49" applyFont="1" applyFill="1" applyBorder="1" applyAlignment="1">
      <alignment wrapText="1"/>
      <protection/>
    </xf>
    <xf numFmtId="0" fontId="22" fillId="0" borderId="26" xfId="49" applyFont="1" applyFill="1" applyBorder="1" applyAlignment="1">
      <alignment wrapText="1"/>
      <protection/>
    </xf>
    <xf numFmtId="41" fontId="24" fillId="28" borderId="16" xfId="49" applyNumberFormat="1" applyFont="1" applyFill="1" applyBorder="1" applyAlignment="1">
      <alignment horizontal="center"/>
      <protection/>
    </xf>
    <xf numFmtId="41" fontId="23" fillId="28" borderId="16" xfId="49" applyNumberFormat="1" applyFont="1" applyFill="1" applyBorder="1" applyAlignment="1">
      <alignment horizontal="center"/>
      <protection/>
    </xf>
    <xf numFmtId="0" fontId="21" fillId="0" borderId="0" xfId="49" applyFont="1" applyFill="1" applyBorder="1" applyAlignment="1">
      <alignment wrapText="1"/>
      <protection/>
    </xf>
    <xf numFmtId="0" fontId="23" fillId="0" borderId="0" xfId="49" applyFont="1" applyFill="1" applyBorder="1" applyAlignment="1">
      <alignment wrapText="1"/>
      <protection/>
    </xf>
    <xf numFmtId="0" fontId="23" fillId="0" borderId="0" xfId="49" applyFont="1" applyBorder="1" applyAlignment="1">
      <alignment wrapText="1"/>
      <protection/>
    </xf>
    <xf numFmtId="41" fontId="24" fillId="0" borderId="11" xfId="49" applyNumberFormat="1" applyFont="1" applyFill="1" applyBorder="1" applyAlignment="1">
      <alignment horizontal="center"/>
      <protection/>
    </xf>
    <xf numFmtId="0" fontId="35" fillId="0" borderId="25" xfId="49" applyFont="1" applyBorder="1" applyAlignment="1">
      <alignment horizontal="center"/>
      <protection/>
    </xf>
    <xf numFmtId="0" fontId="35" fillId="28" borderId="25" xfId="49" applyFont="1" applyFill="1" applyBorder="1" applyAlignment="1">
      <alignment horizontal="center"/>
      <protection/>
    </xf>
    <xf numFmtId="49" fontId="35" fillId="28" borderId="25" xfId="49" applyNumberFormat="1" applyFont="1" applyFill="1" applyBorder="1" applyAlignment="1">
      <alignment horizontal="center"/>
      <protection/>
    </xf>
    <xf numFmtId="0" fontId="35" fillId="28" borderId="13" xfId="49" applyFont="1" applyFill="1" applyBorder="1" applyAlignment="1">
      <alignment horizontal="center"/>
      <protection/>
    </xf>
    <xf numFmtId="41" fontId="35" fillId="28" borderId="22" xfId="49" applyNumberFormat="1" applyFont="1" applyFill="1" applyBorder="1" applyAlignment="1">
      <alignment horizontal="center"/>
      <protection/>
    </xf>
    <xf numFmtId="0" fontId="35" fillId="28" borderId="22" xfId="49" applyFont="1" applyFill="1" applyBorder="1" applyAlignment="1">
      <alignment wrapText="1"/>
      <protection/>
    </xf>
    <xf numFmtId="0" fontId="35" fillId="0" borderId="11" xfId="49" applyFont="1" applyFill="1" applyBorder="1" applyAlignment="1">
      <alignment horizontal="center"/>
      <protection/>
    </xf>
    <xf numFmtId="49" fontId="35" fillId="0" borderId="11" xfId="49" applyNumberFormat="1" applyFont="1" applyFill="1" applyBorder="1" applyAlignment="1">
      <alignment horizontal="center"/>
      <protection/>
    </xf>
    <xf numFmtId="41" fontId="35" fillId="0" borderId="11" xfId="49" applyNumberFormat="1" applyFont="1" applyFill="1" applyBorder="1" applyAlignment="1">
      <alignment horizontal="center"/>
      <protection/>
    </xf>
    <xf numFmtId="0" fontId="26" fillId="0" borderId="11" xfId="49" applyFont="1" applyFill="1" applyBorder="1" applyAlignment="1">
      <alignment horizontal="right" wrapText="1"/>
      <protection/>
    </xf>
    <xf numFmtId="0" fontId="22" fillId="0" borderId="21" xfId="49" applyFont="1" applyBorder="1" applyAlignment="1">
      <alignment horizontal="center"/>
      <protection/>
    </xf>
    <xf numFmtId="49" fontId="23" fillId="0" borderId="21" xfId="49" applyNumberFormat="1" applyFont="1" applyFill="1" applyBorder="1" applyAlignment="1">
      <alignment horizontal="center"/>
      <protection/>
    </xf>
    <xf numFmtId="41" fontId="24" fillId="0" borderId="23" xfId="49" applyNumberFormat="1" applyFont="1" applyFill="1" applyBorder="1" applyAlignment="1">
      <alignment horizontal="center"/>
      <protection/>
    </xf>
    <xf numFmtId="0" fontId="22" fillId="0" borderId="23" xfId="49" applyNumberFormat="1" applyFont="1" applyBorder="1" applyAlignment="1">
      <alignment wrapText="1"/>
      <protection/>
    </xf>
    <xf numFmtId="0" fontId="22" fillId="0" borderId="11" xfId="49" applyFont="1" applyFill="1" applyBorder="1" applyAlignment="1">
      <alignment horizontal="center"/>
      <protection/>
    </xf>
    <xf numFmtId="0" fontId="23" fillId="0" borderId="11" xfId="49" applyFont="1" applyFill="1" applyBorder="1" applyAlignment="1">
      <alignment horizontal="center"/>
      <protection/>
    </xf>
    <xf numFmtId="49" fontId="23" fillId="0" borderId="11" xfId="49" applyNumberFormat="1" applyFont="1" applyFill="1" applyBorder="1" applyAlignment="1">
      <alignment horizontal="center"/>
      <protection/>
    </xf>
    <xf numFmtId="0" fontId="22" fillId="0" borderId="11" xfId="0" applyFont="1" applyBorder="1" applyAlignment="1">
      <alignment/>
    </xf>
    <xf numFmtId="0" fontId="32" fillId="0" borderId="14" xfId="47" applyFont="1" applyFill="1" applyBorder="1" applyAlignment="1">
      <alignment horizontal="left"/>
      <protection/>
    </xf>
    <xf numFmtId="0" fontId="33" fillId="0" borderId="14" xfId="47" applyFont="1" applyFill="1" applyBorder="1" applyAlignment="1">
      <alignment horizontal="left"/>
      <protection/>
    </xf>
    <xf numFmtId="41" fontId="32" fillId="0" borderId="14" xfId="47" applyNumberFormat="1" applyFont="1" applyFill="1" applyBorder="1" applyAlignment="1">
      <alignment horizontal="left"/>
      <protection/>
    </xf>
    <xf numFmtId="0" fontId="32" fillId="0" borderId="18" xfId="47" applyFont="1" applyFill="1" applyBorder="1" applyAlignment="1">
      <alignment horizontal="left"/>
      <protection/>
    </xf>
    <xf numFmtId="0" fontId="22" fillId="0" borderId="45" xfId="49" applyFont="1" applyFill="1" applyBorder="1" applyAlignment="1">
      <alignment horizontal="left"/>
      <protection/>
    </xf>
    <xf numFmtId="0" fontId="26" fillId="4" borderId="15" xfId="49" applyFont="1" applyFill="1" applyBorder="1" applyAlignment="1">
      <alignment horizontal="left"/>
      <protection/>
    </xf>
    <xf numFmtId="0" fontId="26" fillId="4" borderId="10" xfId="49" applyFont="1" applyFill="1" applyBorder="1" applyAlignment="1">
      <alignment horizontal="left"/>
      <protection/>
    </xf>
    <xf numFmtId="0" fontId="34" fillId="4" borderId="10" xfId="49" applyFont="1" applyFill="1" applyBorder="1" applyAlignment="1">
      <alignment horizontal="left"/>
      <protection/>
    </xf>
    <xf numFmtId="41" fontId="26" fillId="4" borderId="10" xfId="49" applyNumberFormat="1" applyFont="1" applyFill="1" applyBorder="1" applyAlignment="1">
      <alignment horizontal="left"/>
      <protection/>
    </xf>
    <xf numFmtId="0" fontId="26" fillId="4" borderId="38" xfId="49" applyFont="1" applyFill="1" applyBorder="1" applyAlignment="1">
      <alignment horizontal="left"/>
      <protection/>
    </xf>
    <xf numFmtId="0" fontId="28" fillId="0" borderId="36" xfId="51" applyFont="1" applyFill="1" applyBorder="1" applyAlignment="1">
      <alignment horizontal="left"/>
      <protection/>
    </xf>
    <xf numFmtId="0" fontId="23" fillId="0" borderId="14" xfId="49" applyFont="1" applyBorder="1">
      <alignment/>
      <protection/>
    </xf>
    <xf numFmtId="0" fontId="22" fillId="0" borderId="14" xfId="49" applyFont="1" applyFill="1" applyBorder="1">
      <alignment/>
      <protection/>
    </xf>
    <xf numFmtId="0" fontId="26" fillId="0" borderId="14" xfId="49" applyFont="1" applyFill="1" applyBorder="1" applyAlignment="1">
      <alignment horizontal="right" wrapText="1"/>
      <protection/>
    </xf>
    <xf numFmtId="0" fontId="32" fillId="0" borderId="14" xfId="0" applyFont="1" applyBorder="1" applyAlignment="1">
      <alignment/>
    </xf>
    <xf numFmtId="0" fontId="23" fillId="29" borderId="16" xfId="50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/>
    </xf>
    <xf numFmtId="49" fontId="45" fillId="0" borderId="16" xfId="0" applyNumberFormat="1" applyFont="1" applyBorder="1" applyAlignment="1">
      <alignment horizontal="center"/>
    </xf>
    <xf numFmtId="0" fontId="69" fillId="30" borderId="0" xfId="0" applyFont="1" applyFill="1" applyAlignment="1">
      <alignment/>
    </xf>
    <xf numFmtId="0" fontId="44" fillId="30" borderId="0" xfId="0" applyFont="1" applyFill="1" applyAlignment="1">
      <alignment/>
    </xf>
    <xf numFmtId="0" fontId="45" fillId="30" borderId="0" xfId="0" applyFont="1" applyFill="1" applyAlignment="1">
      <alignment/>
    </xf>
    <xf numFmtId="41" fontId="45" fillId="30" borderId="0" xfId="0" applyNumberFormat="1" applyFont="1" applyFill="1" applyAlignment="1">
      <alignment/>
    </xf>
    <xf numFmtId="41" fontId="45" fillId="0" borderId="0" xfId="0" applyNumberFormat="1" applyFont="1" applyAlignment="1">
      <alignment/>
    </xf>
    <xf numFmtId="41" fontId="47" fillId="0" borderId="0" xfId="0" applyNumberFormat="1" applyFont="1" applyAlignment="1">
      <alignment/>
    </xf>
    <xf numFmtId="41" fontId="48" fillId="0" borderId="16" xfId="0" applyNumberFormat="1" applyFont="1" applyBorder="1" applyAlignment="1">
      <alignment horizontal="center"/>
    </xf>
    <xf numFmtId="41" fontId="45" fillId="0" borderId="16" xfId="0" applyNumberFormat="1" applyFont="1" applyBorder="1" applyAlignment="1">
      <alignment/>
    </xf>
    <xf numFmtId="41" fontId="40" fillId="0" borderId="12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70" fillId="0" borderId="26" xfId="49" applyNumberFormat="1" applyFont="1" applyFill="1" applyBorder="1" applyAlignment="1">
      <alignment horizontal="center"/>
      <protection/>
    </xf>
    <xf numFmtId="0" fontId="41" fillId="0" borderId="17" xfId="0" applyFont="1" applyBorder="1" applyAlignment="1">
      <alignment/>
    </xf>
    <xf numFmtId="43" fontId="40" fillId="0" borderId="0" xfId="34" applyFont="1" applyBorder="1" applyAlignment="1">
      <alignment/>
    </xf>
    <xf numFmtId="41" fontId="71" fillId="0" borderId="16" xfId="0" applyNumberFormat="1" applyFont="1" applyBorder="1" applyAlignment="1">
      <alignment/>
    </xf>
    <xf numFmtId="43" fontId="72" fillId="0" borderId="0" xfId="34" applyFont="1" applyBorder="1" applyAlignment="1">
      <alignment/>
    </xf>
    <xf numFmtId="41" fontId="72" fillId="0" borderId="0" xfId="0" applyNumberFormat="1" applyFont="1" applyBorder="1" applyAlignment="1">
      <alignment/>
    </xf>
    <xf numFmtId="41" fontId="73" fillId="4" borderId="16" xfId="50" applyNumberFormat="1" applyFont="1" applyFill="1" applyBorder="1" applyAlignment="1">
      <alignment horizontal="center"/>
      <protection/>
    </xf>
    <xf numFmtId="41" fontId="32" fillId="0" borderId="0" xfId="47" applyNumberFormat="1" applyFont="1" applyFill="1" applyBorder="1" applyAlignment="1">
      <alignment horizontal="right"/>
      <protection/>
    </xf>
    <xf numFmtId="0" fontId="22" fillId="0" borderId="22" xfId="49" applyFont="1" applyBorder="1" applyAlignment="1">
      <alignment wrapText="1"/>
      <protection/>
    </xf>
    <xf numFmtId="49" fontId="21" fillId="0" borderId="34" xfId="50" applyNumberFormat="1" applyFont="1" applyFill="1" applyBorder="1" applyAlignment="1">
      <alignment horizontal="center"/>
      <protection/>
    </xf>
    <xf numFmtId="0" fontId="21" fillId="0" borderId="34" xfId="50" applyFont="1" applyFill="1" applyBorder="1" applyAlignment="1">
      <alignment wrapText="1"/>
      <protection/>
    </xf>
    <xf numFmtId="0" fontId="23" fillId="0" borderId="0" xfId="50" applyFont="1" applyFill="1">
      <alignment/>
      <protection/>
    </xf>
    <xf numFmtId="0" fontId="23" fillId="0" borderId="0" xfId="0" applyFont="1" applyFill="1" applyAlignment="1">
      <alignment/>
    </xf>
    <xf numFmtId="0" fontId="22" fillId="0" borderId="11" xfId="50" applyFont="1" applyBorder="1" applyAlignment="1">
      <alignment horizontal="center"/>
      <protection/>
    </xf>
    <xf numFmtId="49" fontId="22" fillId="0" borderId="11" xfId="50" applyNumberFormat="1" applyFont="1" applyBorder="1" applyAlignment="1">
      <alignment horizontal="center"/>
      <protection/>
    </xf>
    <xf numFmtId="41" fontId="23" fillId="4" borderId="11" xfId="50" applyNumberFormat="1" applyFont="1" applyFill="1" applyBorder="1" applyAlignment="1">
      <alignment horizontal="center"/>
      <protection/>
    </xf>
    <xf numFmtId="0" fontId="21" fillId="17" borderId="16" xfId="50" applyFont="1" applyFill="1" applyBorder="1" applyAlignment="1">
      <alignment wrapText="1"/>
      <protection/>
    </xf>
    <xf numFmtId="41" fontId="23" fillId="28" borderId="16" xfId="50" applyNumberFormat="1" applyFont="1" applyFill="1" applyBorder="1" applyAlignment="1">
      <alignment horizontal="center"/>
      <protection/>
    </xf>
    <xf numFmtId="41" fontId="68" fillId="26" borderId="11" xfId="50" applyNumberFormat="1" applyFont="1" applyFill="1" applyBorder="1" applyAlignment="1">
      <alignment horizontal="center"/>
      <protection/>
    </xf>
    <xf numFmtId="41" fontId="74" fillId="17" borderId="28" xfId="50" applyNumberFormat="1" applyFont="1" applyFill="1" applyBorder="1" applyAlignment="1">
      <alignment horizontal="center"/>
      <protection/>
    </xf>
    <xf numFmtId="0" fontId="73" fillId="0" borderId="16" xfId="49" applyFont="1" applyFill="1" applyBorder="1" applyAlignment="1">
      <alignment horizontal="center"/>
      <protection/>
    </xf>
    <xf numFmtId="0" fontId="73" fillId="0" borderId="25" xfId="49" applyFont="1" applyFill="1" applyBorder="1" applyAlignment="1">
      <alignment horizontal="center"/>
      <protection/>
    </xf>
    <xf numFmtId="0" fontId="75" fillId="0" borderId="21" xfId="49" applyFont="1" applyFill="1" applyBorder="1" applyAlignment="1">
      <alignment horizontal="center"/>
      <protection/>
    </xf>
    <xf numFmtId="0" fontId="75" fillId="0" borderId="25" xfId="49" applyFont="1" applyFill="1" applyBorder="1" applyAlignment="1">
      <alignment horizontal="center"/>
      <protection/>
    </xf>
    <xf numFmtId="41" fontId="28" fillId="0" borderId="0" xfId="53" applyNumberFormat="1" applyFont="1">
      <alignment/>
      <protection/>
    </xf>
    <xf numFmtId="0" fontId="76" fillId="0" borderId="42" xfId="51" applyFont="1" applyFill="1" applyBorder="1" applyAlignment="1">
      <alignment horizontal="left"/>
      <protection/>
    </xf>
    <xf numFmtId="0" fontId="67" fillId="0" borderId="0" xfId="0" applyFont="1" applyAlignment="1">
      <alignment/>
    </xf>
    <xf numFmtId="0" fontId="28" fillId="31" borderId="16" xfId="51" applyFont="1" applyFill="1" applyBorder="1" applyAlignment="1">
      <alignment horizontal="center"/>
      <protection/>
    </xf>
    <xf numFmtId="49" fontId="28" fillId="31" borderId="16" xfId="51" applyNumberFormat="1" applyFont="1" applyFill="1" applyBorder="1" applyAlignment="1">
      <alignment horizontal="center"/>
      <protection/>
    </xf>
    <xf numFmtId="0" fontId="22" fillId="31" borderId="0" xfId="0" applyFont="1" applyFill="1" applyAlignment="1">
      <alignment/>
    </xf>
    <xf numFmtId="41" fontId="22" fillId="31" borderId="16" xfId="50" applyNumberFormat="1" applyFont="1" applyFill="1" applyBorder="1" applyAlignment="1">
      <alignment horizontal="center"/>
      <protection/>
    </xf>
    <xf numFmtId="0" fontId="23" fillId="31" borderId="11" xfId="50" applyFont="1" applyFill="1" applyBorder="1" applyAlignment="1">
      <alignment horizontal="center"/>
      <protection/>
    </xf>
    <xf numFmtId="0" fontId="23" fillId="31" borderId="16" xfId="50" applyFont="1" applyFill="1" applyBorder="1" applyAlignment="1">
      <alignment horizontal="center"/>
      <protection/>
    </xf>
    <xf numFmtId="0" fontId="73" fillId="0" borderId="16" xfId="50" applyFont="1" applyBorder="1" applyAlignment="1">
      <alignment horizontal="center"/>
      <protection/>
    </xf>
    <xf numFmtId="0" fontId="73" fillId="0" borderId="16" xfId="50" applyFont="1" applyFill="1" applyBorder="1" applyAlignment="1">
      <alignment horizontal="center"/>
      <protection/>
    </xf>
    <xf numFmtId="0" fontId="23" fillId="32" borderId="16" xfId="50" applyFont="1" applyFill="1" applyBorder="1" applyAlignment="1">
      <alignment horizontal="center"/>
      <protection/>
    </xf>
    <xf numFmtId="0" fontId="25" fillId="0" borderId="16" xfId="51" applyFont="1" applyFill="1" applyBorder="1" applyAlignment="1">
      <alignment horizontal="center"/>
      <protection/>
    </xf>
    <xf numFmtId="49" fontId="25" fillId="0" borderId="16" xfId="51" applyNumberFormat="1" applyFont="1" applyFill="1" applyBorder="1" applyAlignment="1">
      <alignment horizontal="center"/>
      <protection/>
    </xf>
    <xf numFmtId="0" fontId="31" fillId="17" borderId="16" xfId="51" applyFont="1" applyFill="1" applyBorder="1" applyAlignment="1">
      <alignment horizontal="center"/>
      <protection/>
    </xf>
    <xf numFmtId="0" fontId="31" fillId="31" borderId="16" xfId="51" applyFont="1" applyFill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3" fillId="0" borderId="0" xfId="51" applyFont="1" applyAlignment="1">
      <alignment horizontal="center"/>
      <protection/>
    </xf>
    <xf numFmtId="0" fontId="23" fillId="0" borderId="0" xfId="51" applyFont="1">
      <alignment/>
      <protection/>
    </xf>
    <xf numFmtId="41" fontId="25" fillId="0" borderId="0" xfId="51" applyNumberFormat="1" applyFont="1" applyBorder="1">
      <alignment/>
      <protection/>
    </xf>
    <xf numFmtId="41" fontId="25" fillId="0" borderId="21" xfId="51" applyNumberFormat="1" applyFont="1" applyFill="1" applyBorder="1" applyAlignment="1">
      <alignment horizontal="center"/>
      <protection/>
    </xf>
    <xf numFmtId="41" fontId="25" fillId="17" borderId="16" xfId="34" applyNumberFormat="1" applyFont="1" applyFill="1" applyBorder="1" applyAlignment="1">
      <alignment/>
    </xf>
    <xf numFmtId="41" fontId="31" fillId="4" borderId="18" xfId="34" applyNumberFormat="1" applyFont="1" applyFill="1" applyBorder="1" applyAlignment="1">
      <alignment/>
    </xf>
    <xf numFmtId="41" fontId="31" fillId="4" borderId="14" xfId="34" applyNumberFormat="1" applyFont="1" applyFill="1" applyBorder="1" applyAlignment="1">
      <alignment/>
    </xf>
    <xf numFmtId="41" fontId="25" fillId="0" borderId="0" xfId="51" applyNumberFormat="1" applyFont="1" applyFill="1" applyBorder="1">
      <alignment/>
      <protection/>
    </xf>
    <xf numFmtId="41" fontId="25" fillId="0" borderId="0" xfId="51" applyNumberFormat="1" applyFont="1" applyFill="1">
      <alignment/>
      <protection/>
    </xf>
    <xf numFmtId="41" fontId="25" fillId="0" borderId="0" xfId="0" applyNumberFormat="1" applyFont="1" applyAlignment="1">
      <alignment/>
    </xf>
    <xf numFmtId="41" fontId="25" fillId="0" borderId="16" xfId="34" applyNumberFormat="1" applyFont="1" applyFill="1" applyBorder="1" applyAlignment="1">
      <alignment/>
    </xf>
    <xf numFmtId="41" fontId="25" fillId="17" borderId="16" xfId="0" applyNumberFormat="1" applyFont="1" applyFill="1" applyBorder="1" applyAlignment="1">
      <alignment/>
    </xf>
    <xf numFmtId="41" fontId="25" fillId="31" borderId="16" xfId="0" applyNumberFormat="1" applyFont="1" applyFill="1" applyBorder="1" applyAlignment="1">
      <alignment/>
    </xf>
    <xf numFmtId="41" fontId="25" fillId="31" borderId="16" xfId="34" applyNumberFormat="1" applyFont="1" applyFill="1" applyBorder="1" applyAlignment="1">
      <alignment/>
    </xf>
    <xf numFmtId="41" fontId="25" fillId="0" borderId="0" xfId="34" applyNumberFormat="1" applyFont="1" applyFill="1" applyBorder="1" applyAlignment="1">
      <alignment/>
    </xf>
    <xf numFmtId="41" fontId="29" fillId="4" borderId="18" xfId="34" applyNumberFormat="1" applyFont="1" applyFill="1" applyBorder="1" applyAlignment="1">
      <alignment/>
    </xf>
    <xf numFmtId="41" fontId="25" fillId="0" borderId="0" xfId="51" applyNumberFormat="1" applyFont="1">
      <alignment/>
      <protection/>
    </xf>
    <xf numFmtId="49" fontId="25" fillId="31" borderId="16" xfId="51" applyNumberFormat="1" applyFont="1" applyFill="1" applyBorder="1" applyAlignment="1">
      <alignment horizontal="center"/>
      <protection/>
    </xf>
    <xf numFmtId="0" fontId="28" fillId="0" borderId="15" xfId="51" applyFont="1" applyBorder="1" applyAlignment="1">
      <alignment horizontal="left"/>
      <protection/>
    </xf>
    <xf numFmtId="0" fontId="28" fillId="0" borderId="10" xfId="51" applyFont="1" applyBorder="1" applyAlignment="1">
      <alignment horizontal="center"/>
      <protection/>
    </xf>
    <xf numFmtId="49" fontId="28" fillId="0" borderId="10" xfId="51" applyNumberFormat="1" applyFont="1" applyBorder="1" applyAlignment="1">
      <alignment horizontal="center"/>
      <protection/>
    </xf>
    <xf numFmtId="49" fontId="28" fillId="0" borderId="38" xfId="51" applyNumberFormat="1" applyFont="1" applyBorder="1" applyAlignment="1">
      <alignment horizontal="center"/>
      <protection/>
    </xf>
    <xf numFmtId="41" fontId="25" fillId="0" borderId="45" xfId="51" applyNumberFormat="1" applyFont="1" applyFill="1" applyBorder="1" applyAlignment="1">
      <alignment horizontal="center"/>
      <protection/>
    </xf>
    <xf numFmtId="41" fontId="25" fillId="0" borderId="34" xfId="51" applyNumberFormat="1" applyFont="1" applyFill="1" applyBorder="1" applyAlignment="1">
      <alignment horizontal="center"/>
      <protection/>
    </xf>
    <xf numFmtId="0" fontId="28" fillId="0" borderId="14" xfId="47" applyFont="1" applyFill="1" applyBorder="1" applyAlignment="1">
      <alignment horizontal="left"/>
      <protection/>
    </xf>
    <xf numFmtId="41" fontId="25" fillId="0" borderId="14" xfId="47" applyNumberFormat="1" applyFont="1" applyFill="1" applyBorder="1" applyAlignment="1">
      <alignment horizontal="left"/>
      <protection/>
    </xf>
    <xf numFmtId="0" fontId="30" fillId="7" borderId="15" xfId="51" applyFont="1" applyFill="1" applyBorder="1" applyAlignment="1">
      <alignment horizontal="left"/>
      <protection/>
    </xf>
    <xf numFmtId="0" fontId="30" fillId="7" borderId="10" xfId="51" applyFont="1" applyFill="1" applyBorder="1" applyAlignment="1">
      <alignment horizontal="left"/>
      <protection/>
    </xf>
    <xf numFmtId="41" fontId="49" fillId="7" borderId="10" xfId="51" applyNumberFormat="1" applyFont="1" applyFill="1" applyBorder="1" applyAlignment="1">
      <alignment horizontal="left"/>
      <protection/>
    </xf>
    <xf numFmtId="42" fontId="50" fillId="7" borderId="10" xfId="51" applyNumberFormat="1" applyFont="1" applyFill="1" applyBorder="1" applyAlignment="1">
      <alignment horizontal="center"/>
      <protection/>
    </xf>
    <xf numFmtId="0" fontId="22" fillId="0" borderId="14" xfId="50" applyFont="1" applyFill="1" applyBorder="1" applyAlignment="1">
      <alignment horizontal="center"/>
      <protection/>
    </xf>
    <xf numFmtId="0" fontId="23" fillId="0" borderId="14" xfId="50" applyFont="1" applyFill="1" applyBorder="1" applyAlignment="1">
      <alignment horizontal="center"/>
      <protection/>
    </xf>
    <xf numFmtId="49" fontId="22" fillId="0" borderId="14" xfId="50" applyNumberFormat="1" applyFont="1" applyFill="1" applyBorder="1" applyAlignment="1">
      <alignment horizontal="center"/>
      <protection/>
    </xf>
    <xf numFmtId="41" fontId="23" fillId="0" borderId="14" xfId="50" applyNumberFormat="1" applyFont="1" applyFill="1" applyBorder="1" applyAlignment="1">
      <alignment horizontal="center"/>
      <protection/>
    </xf>
    <xf numFmtId="41" fontId="22" fillId="0" borderId="14" xfId="50" applyNumberFormat="1" applyFont="1" applyFill="1" applyBorder="1" applyAlignment="1">
      <alignment horizontal="center"/>
      <protection/>
    </xf>
    <xf numFmtId="0" fontId="22" fillId="0" borderId="10" xfId="50" applyFont="1" applyFill="1" applyBorder="1" applyAlignment="1">
      <alignment horizontal="center"/>
      <protection/>
    </xf>
    <xf numFmtId="0" fontId="23" fillId="0" borderId="10" xfId="50" applyFont="1" applyFill="1" applyBorder="1" applyAlignment="1">
      <alignment horizontal="center"/>
      <protection/>
    </xf>
    <xf numFmtId="49" fontId="22" fillId="0" borderId="10" xfId="50" applyNumberFormat="1" applyFont="1" applyFill="1" applyBorder="1" applyAlignment="1">
      <alignment horizontal="center"/>
      <protection/>
    </xf>
    <xf numFmtId="41" fontId="23" fillId="0" borderId="10" xfId="50" applyNumberFormat="1" applyFont="1" applyFill="1" applyBorder="1" applyAlignment="1">
      <alignment horizontal="center"/>
      <protection/>
    </xf>
    <xf numFmtId="41" fontId="22" fillId="0" borderId="10" xfId="50" applyNumberFormat="1" applyFont="1" applyFill="1" applyBorder="1" applyAlignment="1">
      <alignment horizontal="center"/>
      <protection/>
    </xf>
    <xf numFmtId="0" fontId="22" fillId="0" borderId="10" xfId="50" applyFont="1" applyFill="1" applyBorder="1" applyAlignment="1">
      <alignment wrapText="1"/>
      <protection/>
    </xf>
    <xf numFmtId="41" fontId="24" fillId="0" borderId="0" xfId="50" applyNumberFormat="1" applyFont="1" applyFill="1" applyBorder="1" applyAlignment="1">
      <alignment horizontal="center"/>
      <protection/>
    </xf>
    <xf numFmtId="0" fontId="35" fillId="0" borderId="0" xfId="50" applyFont="1" applyFill="1" applyBorder="1" applyAlignment="1">
      <alignment horizontal="center"/>
      <protection/>
    </xf>
    <xf numFmtId="49" fontId="35" fillId="0" borderId="0" xfId="50" applyNumberFormat="1" applyFont="1" applyFill="1" applyBorder="1" applyAlignment="1">
      <alignment horizontal="center"/>
      <protection/>
    </xf>
    <xf numFmtId="0" fontId="22" fillId="0" borderId="10" xfId="50" applyFont="1" applyBorder="1">
      <alignment/>
      <protection/>
    </xf>
    <xf numFmtId="0" fontId="38" fillId="0" borderId="10" xfId="50" applyFont="1" applyBorder="1" applyAlignment="1">
      <alignment horizontal="center"/>
      <protection/>
    </xf>
    <xf numFmtId="0" fontId="38" fillId="0" borderId="10" xfId="50" applyFont="1" applyBorder="1" applyAlignment="1">
      <alignment horizontal="left"/>
      <protection/>
    </xf>
    <xf numFmtId="0" fontId="24" fillId="0" borderId="10" xfId="50" applyFont="1" applyBorder="1" applyAlignment="1">
      <alignment horizontal="center"/>
      <protection/>
    </xf>
    <xf numFmtId="49" fontId="38" fillId="0" borderId="0" xfId="50" applyNumberFormat="1" applyFont="1" applyBorder="1" applyAlignment="1">
      <alignment horizontal="center"/>
      <protection/>
    </xf>
    <xf numFmtId="0" fontId="38" fillId="0" borderId="0" xfId="50" applyFont="1" applyBorder="1">
      <alignment/>
      <protection/>
    </xf>
    <xf numFmtId="41" fontId="39" fillId="23" borderId="21" xfId="50" applyNumberFormat="1" applyFont="1" applyFill="1" applyBorder="1" applyAlignment="1">
      <alignment horizontal="center"/>
      <protection/>
    </xf>
    <xf numFmtId="41" fontId="39" fillId="10" borderId="21" xfId="50" applyNumberFormat="1" applyFont="1" applyFill="1" applyBorder="1" applyAlignment="1">
      <alignment horizontal="center"/>
      <protection/>
    </xf>
    <xf numFmtId="41" fontId="39" fillId="11" borderId="21" xfId="50" applyNumberFormat="1" applyFont="1" applyFill="1" applyBorder="1" applyAlignment="1">
      <alignment horizontal="center"/>
      <protection/>
    </xf>
    <xf numFmtId="41" fontId="39" fillId="24" borderId="16" xfId="50" applyNumberFormat="1" applyFont="1" applyFill="1" applyBorder="1">
      <alignment/>
      <protection/>
    </xf>
    <xf numFmtId="41" fontId="39" fillId="27" borderId="16" xfId="50" applyNumberFormat="1" applyFont="1" applyFill="1" applyBorder="1">
      <alignment/>
      <protection/>
    </xf>
    <xf numFmtId="41" fontId="39" fillId="5" borderId="21" xfId="50" applyNumberFormat="1" applyFont="1" applyFill="1" applyBorder="1">
      <alignment/>
      <protection/>
    </xf>
    <xf numFmtId="41" fontId="24" fillId="0" borderId="11" xfId="50" applyNumberFormat="1" applyFont="1" applyFill="1" applyBorder="1" applyAlignment="1">
      <alignment horizontal="center"/>
      <protection/>
    </xf>
    <xf numFmtId="41" fontId="22" fillId="0" borderId="10" xfId="50" applyNumberFormat="1" applyFont="1" applyBorder="1">
      <alignment/>
      <protection/>
    </xf>
    <xf numFmtId="41" fontId="23" fillId="0" borderId="10" xfId="50" applyNumberFormat="1" applyFont="1" applyFill="1" applyBorder="1">
      <alignment/>
      <protection/>
    </xf>
    <xf numFmtId="0" fontId="38" fillId="0" borderId="10" xfId="50" applyFont="1" applyBorder="1" applyAlignment="1">
      <alignment wrapText="1"/>
      <protection/>
    </xf>
    <xf numFmtId="0" fontId="51" fillId="0" borderId="11" xfId="50" applyFont="1" applyBorder="1" applyAlignment="1">
      <alignment horizontal="center"/>
      <protection/>
    </xf>
    <xf numFmtId="0" fontId="52" fillId="0" borderId="11" xfId="50" applyFont="1" applyBorder="1" applyAlignment="1">
      <alignment horizontal="center"/>
      <protection/>
    </xf>
    <xf numFmtId="49" fontId="51" fillId="0" borderId="11" xfId="50" applyNumberFormat="1" applyFont="1" applyBorder="1" applyAlignment="1">
      <alignment horizontal="center"/>
      <protection/>
    </xf>
    <xf numFmtId="0" fontId="51" fillId="0" borderId="11" xfId="50" applyFont="1" applyBorder="1">
      <alignment/>
      <protection/>
    </xf>
    <xf numFmtId="41" fontId="52" fillId="4" borderId="11" xfId="50" applyNumberFormat="1" applyFont="1" applyFill="1" applyBorder="1" applyAlignment="1">
      <alignment horizontal="center"/>
      <protection/>
    </xf>
    <xf numFmtId="0" fontId="53" fillId="0" borderId="17" xfId="50" applyFont="1" applyBorder="1" applyAlignment="1">
      <alignment horizontal="left"/>
      <protection/>
    </xf>
    <xf numFmtId="41" fontId="54" fillId="4" borderId="12" xfId="50" applyNumberFormat="1" applyFont="1" applyFill="1" applyBorder="1" applyAlignment="1">
      <alignment horizontal="center"/>
      <protection/>
    </xf>
    <xf numFmtId="0" fontId="31" fillId="0" borderId="15" xfId="48" applyFont="1" applyBorder="1" applyAlignment="1">
      <alignment/>
      <protection/>
    </xf>
    <xf numFmtId="0" fontId="27" fillId="0" borderId="38" xfId="48" applyFont="1" applyBorder="1" applyAlignment="1">
      <alignment/>
      <protection/>
    </xf>
    <xf numFmtId="0" fontId="28" fillId="0" borderId="0" xfId="0" applyFont="1" applyBorder="1" applyAlignment="1">
      <alignment/>
    </xf>
    <xf numFmtId="0" fontId="31" fillId="0" borderId="0" xfId="48" applyFont="1" applyBorder="1" applyAlignment="1">
      <alignment/>
      <protection/>
    </xf>
    <xf numFmtId="0" fontId="27" fillId="0" borderId="0" xfId="48" applyFont="1" applyBorder="1" applyAlignment="1">
      <alignment/>
      <protection/>
    </xf>
    <xf numFmtId="0" fontId="31" fillId="0" borderId="0" xfId="0" applyFont="1" applyBorder="1" applyAlignment="1">
      <alignment horizontal="right"/>
    </xf>
    <xf numFmtId="41" fontId="29" fillId="4" borderId="21" xfId="48" applyNumberFormat="1" applyFont="1" applyFill="1" applyBorder="1" applyAlignment="1">
      <alignment horizontal="center" vertical="center"/>
      <protection/>
    </xf>
    <xf numFmtId="0" fontId="29" fillId="4" borderId="21" xfId="48" applyFont="1" applyFill="1" applyBorder="1" applyAlignment="1">
      <alignment horizontal="left" vertical="center"/>
      <protection/>
    </xf>
    <xf numFmtId="0" fontId="25" fillId="0" borderId="16" xfId="48" applyFont="1" applyFill="1" applyBorder="1" applyAlignment="1">
      <alignment horizontal="center"/>
      <protection/>
    </xf>
    <xf numFmtId="41" fontId="25" fillId="0" borderId="16" xfId="48" applyNumberFormat="1" applyFont="1" applyFill="1" applyBorder="1" applyAlignment="1">
      <alignment horizontal="center"/>
      <protection/>
    </xf>
    <xf numFmtId="0" fontId="25" fillId="0" borderId="16" xfId="48" applyNumberFormat="1" applyFont="1" applyFill="1" applyBorder="1" applyAlignment="1">
      <alignment horizontal="left" wrapText="1"/>
      <protection/>
    </xf>
    <xf numFmtId="41" fontId="55" fillId="0" borderId="0" xfId="48" applyNumberFormat="1" applyFont="1">
      <alignment/>
      <protection/>
    </xf>
    <xf numFmtId="41" fontId="29" fillId="7" borderId="16" xfId="48" applyNumberFormat="1" applyFont="1" applyFill="1" applyBorder="1" applyAlignment="1">
      <alignment horizontal="center" vertical="center" wrapText="1"/>
      <protection/>
    </xf>
    <xf numFmtId="0" fontId="29" fillId="7" borderId="16" xfId="48" applyFont="1" applyFill="1" applyBorder="1" applyAlignment="1">
      <alignment horizontal="left" vertical="center"/>
      <protection/>
    </xf>
    <xf numFmtId="0" fontId="28" fillId="0" borderId="16" xfId="48" applyNumberFormat="1" applyFont="1" applyFill="1" applyBorder="1" applyAlignment="1">
      <alignment horizontal="left" wrapText="1"/>
      <protection/>
    </xf>
    <xf numFmtId="43" fontId="28" fillId="0" borderId="0" xfId="48" applyNumberFormat="1" applyFont="1" applyFill="1" applyBorder="1" applyAlignment="1">
      <alignment horizontal="left"/>
      <protection/>
    </xf>
    <xf numFmtId="0" fontId="28" fillId="0" borderId="0" xfId="48" applyFont="1" applyFill="1" applyBorder="1">
      <alignment/>
      <protection/>
    </xf>
    <xf numFmtId="0" fontId="27" fillId="0" borderId="0" xfId="48" applyFont="1" applyFill="1" applyBorder="1" applyAlignment="1">
      <alignment horizontal="right" wrapText="1"/>
      <protection/>
    </xf>
    <xf numFmtId="41" fontId="28" fillId="0" borderId="0" xfId="48" applyNumberFormat="1" applyFont="1" applyFill="1" applyBorder="1">
      <alignment/>
      <protection/>
    </xf>
    <xf numFmtId="0" fontId="28" fillId="0" borderId="0" xfId="48" applyFont="1" applyFill="1" applyBorder="1" applyAlignment="1">
      <alignment wrapText="1"/>
      <protection/>
    </xf>
    <xf numFmtId="0" fontId="28" fillId="0" borderId="0" xfId="48" applyFont="1" applyBorder="1">
      <alignment/>
      <protection/>
    </xf>
    <xf numFmtId="0" fontId="28" fillId="0" borderId="0" xfId="48" applyFont="1" applyBorder="1" applyAlignment="1">
      <alignment wrapText="1"/>
      <protection/>
    </xf>
    <xf numFmtId="0" fontId="38" fillId="0" borderId="46" xfId="54" applyFont="1" applyFill="1" applyBorder="1">
      <alignment/>
      <protection/>
    </xf>
    <xf numFmtId="0" fontId="22" fillId="0" borderId="19" xfId="54" applyFont="1" applyFill="1" applyBorder="1">
      <alignment/>
      <protection/>
    </xf>
    <xf numFmtId="0" fontId="22" fillId="0" borderId="47" xfId="54" applyFont="1" applyFill="1" applyBorder="1">
      <alignment/>
      <protection/>
    </xf>
    <xf numFmtId="0" fontId="22" fillId="0" borderId="47" xfId="54" applyFont="1" applyFill="1" applyBorder="1" applyAlignment="1">
      <alignment horizontal="center"/>
      <protection/>
    </xf>
    <xf numFmtId="41" fontId="22" fillId="0" borderId="48" xfId="54" applyNumberFormat="1" applyFont="1" applyFill="1" applyBorder="1">
      <alignment/>
      <protection/>
    </xf>
    <xf numFmtId="0" fontId="23" fillId="33" borderId="16" xfId="50" applyFont="1" applyFill="1" applyBorder="1" applyAlignment="1">
      <alignment horizontal="center"/>
      <protection/>
    </xf>
    <xf numFmtId="0" fontId="31" fillId="34" borderId="16" xfId="51" applyFont="1" applyFill="1" applyBorder="1" applyAlignment="1">
      <alignment horizontal="center"/>
      <protection/>
    </xf>
    <xf numFmtId="0" fontId="28" fillId="34" borderId="16" xfId="51" applyFont="1" applyFill="1" applyBorder="1" applyAlignment="1">
      <alignment horizontal="center"/>
      <protection/>
    </xf>
    <xf numFmtId="49" fontId="28" fillId="34" borderId="16" xfId="51" applyNumberFormat="1" applyFont="1" applyFill="1" applyBorder="1" applyAlignment="1">
      <alignment horizontal="center"/>
      <protection/>
    </xf>
    <xf numFmtId="41" fontId="25" fillId="34" borderId="16" xfId="34" applyNumberFormat="1" applyFont="1" applyFill="1" applyBorder="1" applyAlignment="1">
      <alignment/>
    </xf>
    <xf numFmtId="41" fontId="25" fillId="34" borderId="16" xfId="0" applyNumberFormat="1" applyFont="1" applyFill="1" applyBorder="1" applyAlignment="1">
      <alignment/>
    </xf>
    <xf numFmtId="41" fontId="23" fillId="35" borderId="21" xfId="50" applyNumberFormat="1" applyFont="1" applyFill="1" applyBorder="1" applyAlignment="1">
      <alignment horizontal="center"/>
      <protection/>
    </xf>
    <xf numFmtId="41" fontId="22" fillId="31" borderId="21" xfId="50" applyNumberFormat="1" applyFont="1" applyFill="1" applyBorder="1" applyAlignment="1">
      <alignment horizontal="center"/>
      <protection/>
    </xf>
    <xf numFmtId="0" fontId="23" fillId="36" borderId="21" xfId="50" applyFont="1" applyFill="1" applyBorder="1" applyAlignment="1">
      <alignment horizontal="center"/>
      <protection/>
    </xf>
    <xf numFmtId="0" fontId="25" fillId="0" borderId="16" xfId="51" applyFont="1" applyFill="1" applyBorder="1" applyAlignment="1">
      <alignment horizontal="center"/>
      <protection/>
    </xf>
    <xf numFmtId="49" fontId="25" fillId="0" borderId="16" xfId="51" applyNumberFormat="1" applyFont="1" applyFill="1" applyBorder="1" applyAlignment="1">
      <alignment horizontal="center"/>
      <protection/>
    </xf>
    <xf numFmtId="0" fontId="28" fillId="0" borderId="42" xfId="51" applyFont="1" applyFill="1" applyBorder="1" applyAlignment="1">
      <alignment horizontal="left"/>
      <protection/>
    </xf>
    <xf numFmtId="0" fontId="22" fillId="0" borderId="0" xfId="0" applyFont="1" applyAlignment="1">
      <alignment/>
    </xf>
    <xf numFmtId="0" fontId="22" fillId="0" borderId="0" xfId="49" applyFont="1" applyFill="1" applyBorder="1" applyAlignment="1">
      <alignment horizontal="left"/>
      <protection/>
    </xf>
    <xf numFmtId="41" fontId="22" fillId="0" borderId="0" xfId="49" applyNumberFormat="1" applyFont="1" applyFill="1" applyBorder="1" applyAlignment="1">
      <alignment horizontal="left"/>
      <protection/>
    </xf>
    <xf numFmtId="0" fontId="32" fillId="0" borderId="0" xfId="51" applyFont="1" applyBorder="1">
      <alignment/>
      <protection/>
    </xf>
    <xf numFmtId="41" fontId="33" fillId="0" borderId="0" xfId="51" applyNumberFormat="1" applyFont="1" applyBorder="1">
      <alignment/>
      <protection/>
    </xf>
    <xf numFmtId="0" fontId="28" fillId="0" borderId="13" xfId="0" applyFont="1" applyBorder="1" applyAlignment="1">
      <alignment/>
    </xf>
    <xf numFmtId="41" fontId="25" fillId="0" borderId="14" xfId="47" applyNumberFormat="1" applyFont="1" applyFill="1" applyBorder="1" applyAlignment="1">
      <alignment horizontal="left"/>
      <protection/>
    </xf>
    <xf numFmtId="42" fontId="26" fillId="4" borderId="10" xfId="49" applyNumberFormat="1" applyFont="1" applyFill="1" applyBorder="1" applyAlignment="1">
      <alignment horizontal="center"/>
      <protection/>
    </xf>
    <xf numFmtId="41" fontId="26" fillId="7" borderId="29" xfId="50" applyNumberFormat="1" applyFont="1" applyFill="1" applyBorder="1" applyAlignment="1">
      <alignment horizontal="center"/>
      <protection/>
    </xf>
    <xf numFmtId="0" fontId="22" fillId="0" borderId="11" xfId="50" applyFont="1" applyFill="1" applyBorder="1" applyAlignment="1">
      <alignment horizontal="left" wrapText="1"/>
      <protection/>
    </xf>
    <xf numFmtId="0" fontId="22" fillId="0" borderId="10" xfId="50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/>
      <protection/>
    </xf>
    <xf numFmtId="0" fontId="43" fillId="0" borderId="39" xfId="54" applyFont="1" applyFill="1" applyBorder="1" applyAlignment="1">
      <alignment horizontal="center"/>
      <protection/>
    </xf>
    <xf numFmtId="0" fontId="35" fillId="17" borderId="19" xfId="54" applyFont="1" applyFill="1" applyBorder="1" applyAlignment="1">
      <alignment horizontal="center" vertical="center"/>
      <protection/>
    </xf>
    <xf numFmtId="0" fontId="35" fillId="17" borderId="20" xfId="54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left"/>
      <protection/>
    </xf>
    <xf numFmtId="41" fontId="22" fillId="31" borderId="0" xfId="0" applyNumberFormat="1" applyFont="1" applyFill="1" applyAlignment="1">
      <alignment/>
    </xf>
    <xf numFmtId="41" fontId="22" fillId="0" borderId="0" xfId="34" applyNumberFormat="1" applyFont="1" applyFill="1" applyBorder="1" applyAlignment="1">
      <alignment/>
    </xf>
    <xf numFmtId="0" fontId="22" fillId="0" borderId="14" xfId="47" applyFont="1" applyFill="1" applyBorder="1" applyAlignment="1">
      <alignment horizontal="left"/>
      <protection/>
    </xf>
    <xf numFmtId="43" fontId="22" fillId="7" borderId="10" xfId="51" applyNumberFormat="1" applyFont="1" applyFill="1" applyBorder="1" applyAlignment="1">
      <alignment horizontal="left"/>
      <protection/>
    </xf>
    <xf numFmtId="0" fontId="22" fillId="0" borderId="42" xfId="51" applyFont="1" applyBorder="1" applyAlignment="1">
      <alignment wrapText="1"/>
      <protection/>
    </xf>
    <xf numFmtId="0" fontId="22" fillId="0" borderId="15" xfId="51" applyFont="1" applyBorder="1" applyAlignment="1">
      <alignment wrapText="1"/>
      <protection/>
    </xf>
    <xf numFmtId="0" fontId="21" fillId="0" borderId="17" xfId="51" applyFont="1" applyFill="1" applyBorder="1" applyAlignment="1">
      <alignment wrapText="1"/>
      <protection/>
    </xf>
    <xf numFmtId="0" fontId="22" fillId="17" borderId="17" xfId="51" applyFont="1" applyFill="1" applyBorder="1" applyAlignment="1">
      <alignment wrapText="1"/>
      <protection/>
    </xf>
    <xf numFmtId="0" fontId="22" fillId="31" borderId="17" xfId="51" applyFont="1" applyFill="1" applyBorder="1" applyAlignment="1">
      <alignment wrapText="1"/>
      <protection/>
    </xf>
    <xf numFmtId="0" fontId="22" fillId="34" borderId="17" xfId="51" applyFont="1" applyFill="1" applyBorder="1" applyAlignment="1">
      <alignment wrapText="1"/>
      <protection/>
    </xf>
    <xf numFmtId="0" fontId="23" fillId="0" borderId="17" xfId="51" applyFont="1" applyFill="1" applyBorder="1" applyAlignment="1">
      <alignment wrapText="1"/>
      <protection/>
    </xf>
    <xf numFmtId="0" fontId="23" fillId="0" borderId="0" xfId="47" applyFont="1" applyFill="1" applyBorder="1" applyAlignment="1">
      <alignment horizontal="left"/>
      <protection/>
    </xf>
    <xf numFmtId="14" fontId="23" fillId="7" borderId="0" xfId="51" applyNumberFormat="1" applyFont="1" applyFill="1" applyBorder="1" applyAlignment="1">
      <alignment horizontal="left"/>
      <protection/>
    </xf>
    <xf numFmtId="0" fontId="23" fillId="7" borderId="0" xfId="51" applyFont="1" applyFill="1" applyBorder="1" applyAlignment="1">
      <alignment horizontal="left"/>
      <protection/>
    </xf>
    <xf numFmtId="0" fontId="21" fillId="33" borderId="0" xfId="5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horizontal="center" wrapText="1"/>
      <protection/>
    </xf>
    <xf numFmtId="0" fontId="23" fillId="17" borderId="0" xfId="51" applyFont="1" applyFill="1" applyBorder="1" applyAlignment="1">
      <alignment horizontal="center"/>
      <protection/>
    </xf>
    <xf numFmtId="0" fontId="22" fillId="17" borderId="0" xfId="51" applyFont="1" applyFill="1" applyBorder="1" applyAlignment="1">
      <alignment wrapText="1"/>
      <protection/>
    </xf>
    <xf numFmtId="0" fontId="23" fillId="31" borderId="0" xfId="51" applyFont="1" applyFill="1" applyBorder="1" applyAlignment="1">
      <alignment horizontal="center"/>
      <protection/>
    </xf>
    <xf numFmtId="0" fontId="22" fillId="31" borderId="0" xfId="51" applyFont="1" applyFill="1" applyBorder="1" applyAlignment="1">
      <alignment wrapText="1"/>
      <protection/>
    </xf>
    <xf numFmtId="0" fontId="21" fillId="0" borderId="0" xfId="5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wrapText="1"/>
      <protection/>
    </xf>
    <xf numFmtId="0" fontId="23" fillId="0" borderId="0" xfId="51" applyFont="1" applyFill="1" applyBorder="1" applyAlignment="1">
      <alignment horizontal="center"/>
      <protection/>
    </xf>
    <xf numFmtId="0" fontId="33" fillId="0" borderId="42" xfId="47" applyFont="1" applyFill="1" applyBorder="1" applyAlignment="1">
      <alignment horizontal="left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normální_List4" xfId="50"/>
    <cellStyle name="normální_List5" xfId="51"/>
    <cellStyle name="normální_List6" xfId="52"/>
    <cellStyle name="normální_List7" xfId="53"/>
    <cellStyle name="normální_List8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BreakPreview" zoomScale="60" zoomScaleNormal="60" zoomScalePageLayoutView="0" workbookViewId="0" topLeftCell="A1">
      <selection activeCell="R9" sqref="R9"/>
    </sheetView>
  </sheetViews>
  <sheetFormatPr defaultColWidth="9.140625" defaultRowHeight="27.75" customHeight="1"/>
  <cols>
    <col min="1" max="1" width="10.421875" style="31" customWidth="1"/>
    <col min="2" max="3" width="9.140625" style="31" customWidth="1"/>
    <col min="4" max="4" width="9.140625" style="106" customWidth="1"/>
    <col min="5" max="6" width="9.140625" style="31" customWidth="1"/>
    <col min="7" max="7" width="27.57421875" style="158" customWidth="1"/>
    <col min="8" max="8" width="28.7109375" style="158" customWidth="1"/>
    <col min="9" max="9" width="26.421875" style="158" customWidth="1"/>
    <col min="10" max="10" width="62.8515625" style="31" customWidth="1"/>
    <col min="11" max="11" width="28.28125" style="31" customWidth="1"/>
    <col min="12" max="16384" width="9.140625" style="31" customWidth="1"/>
  </cols>
  <sheetData>
    <row r="1" spans="1:11" ht="27.75" customHeight="1">
      <c r="A1" s="15" t="s">
        <v>0</v>
      </c>
      <c r="B1" s="15"/>
      <c r="C1" s="15"/>
      <c r="D1" s="454"/>
      <c r="E1" s="15"/>
      <c r="F1" s="455"/>
      <c r="G1" s="77"/>
      <c r="H1" s="77"/>
      <c r="I1" s="77"/>
      <c r="J1" s="456" t="s">
        <v>219</v>
      </c>
      <c r="K1" s="62"/>
    </row>
    <row r="2" spans="1:11" s="105" customFormat="1" ht="37.5" customHeight="1">
      <c r="A2" s="457" t="s">
        <v>298</v>
      </c>
      <c r="B2" s="443"/>
      <c r="C2" s="443"/>
      <c r="D2" s="444"/>
      <c r="E2" s="443"/>
      <c r="F2" s="443"/>
      <c r="G2" s="445"/>
      <c r="H2" s="445"/>
      <c r="I2" s="445"/>
      <c r="J2" s="446"/>
      <c r="K2" s="673"/>
    </row>
    <row r="3" spans="1:15" ht="37.5" customHeight="1">
      <c r="A3" s="633" t="s">
        <v>299</v>
      </c>
      <c r="B3" s="634"/>
      <c r="C3" s="634"/>
      <c r="D3" s="634"/>
      <c r="E3" s="634"/>
      <c r="F3" s="635"/>
      <c r="G3" s="636"/>
      <c r="H3" s="107"/>
      <c r="I3" s="107"/>
      <c r="J3" s="447"/>
      <c r="K3" s="512"/>
      <c r="L3" s="513"/>
      <c r="M3" s="513"/>
      <c r="N3" s="513"/>
      <c r="O3" s="513"/>
    </row>
    <row r="4" spans="1:10" s="108" customFormat="1" ht="48.75" customHeight="1">
      <c r="A4" s="448" t="s">
        <v>141</v>
      </c>
      <c r="B4" s="449"/>
      <c r="C4" s="449"/>
      <c r="D4" s="450"/>
      <c r="E4" s="449"/>
      <c r="F4" s="449"/>
      <c r="G4" s="641">
        <f>H55</f>
        <v>40405000</v>
      </c>
      <c r="H4" s="641"/>
      <c r="I4" s="451"/>
      <c r="J4" s="452"/>
    </row>
    <row r="5" spans="1:10" ht="27.75" customHeight="1">
      <c r="A5" s="6"/>
      <c r="B5" s="6"/>
      <c r="C5" s="6"/>
      <c r="D5" s="109"/>
      <c r="E5" s="6"/>
      <c r="F5" s="6"/>
      <c r="G5" s="53"/>
      <c r="H5" s="53"/>
      <c r="I5" s="110"/>
      <c r="J5" s="11"/>
    </row>
    <row r="6" spans="1:10" ht="27.75" customHeight="1">
      <c r="A6" s="111"/>
      <c r="B6" s="112"/>
      <c r="C6" s="112"/>
      <c r="D6" s="113"/>
      <c r="E6" s="112"/>
      <c r="F6" s="114"/>
      <c r="G6" s="101" t="s">
        <v>114</v>
      </c>
      <c r="H6" s="101" t="s">
        <v>64</v>
      </c>
      <c r="I6" s="101" t="s">
        <v>3</v>
      </c>
      <c r="J6" s="115"/>
    </row>
    <row r="7" spans="1:10" ht="27.75" customHeight="1">
      <c r="A7" s="116" t="s">
        <v>1</v>
      </c>
      <c r="B7" s="116" t="s">
        <v>2</v>
      </c>
      <c r="C7" s="116" t="s">
        <v>64</v>
      </c>
      <c r="D7" s="117" t="s">
        <v>63</v>
      </c>
      <c r="E7" s="116" t="s">
        <v>3</v>
      </c>
      <c r="F7" s="118" t="s">
        <v>4</v>
      </c>
      <c r="G7" s="119" t="s">
        <v>124</v>
      </c>
      <c r="H7" s="102" t="s">
        <v>123</v>
      </c>
      <c r="I7" s="120"/>
      <c r="J7" s="121" t="s">
        <v>5</v>
      </c>
    </row>
    <row r="8" spans="1:10" ht="27.75" customHeight="1">
      <c r="A8" s="116"/>
      <c r="B8" s="116"/>
      <c r="C8" s="116"/>
      <c r="D8" s="117"/>
      <c r="E8" s="116"/>
      <c r="F8" s="118"/>
      <c r="G8" s="120"/>
      <c r="H8" s="120"/>
      <c r="I8" s="120"/>
      <c r="J8" s="121"/>
    </row>
    <row r="9" spans="1:10" ht="27.75" customHeight="1">
      <c r="A9" s="122">
        <v>231</v>
      </c>
      <c r="B9" s="122">
        <v>32</v>
      </c>
      <c r="C9" s="122">
        <v>0</v>
      </c>
      <c r="D9" s="134">
        <v>1111</v>
      </c>
      <c r="E9" s="135"/>
      <c r="F9" s="154"/>
      <c r="G9" s="125">
        <v>2000000</v>
      </c>
      <c r="H9" s="125"/>
      <c r="I9" s="125"/>
      <c r="J9" s="126" t="s">
        <v>70</v>
      </c>
    </row>
    <row r="10" spans="1:10" ht="27.75" customHeight="1">
      <c r="A10" s="122">
        <v>231</v>
      </c>
      <c r="B10" s="122">
        <v>32</v>
      </c>
      <c r="C10" s="122">
        <v>0</v>
      </c>
      <c r="D10" s="134">
        <v>1112</v>
      </c>
      <c r="E10" s="135"/>
      <c r="F10" s="154"/>
      <c r="G10" s="125">
        <v>50000</v>
      </c>
      <c r="H10" s="125"/>
      <c r="I10" s="125"/>
      <c r="J10" s="126" t="s">
        <v>6</v>
      </c>
    </row>
    <row r="11" spans="1:10" ht="27.75" customHeight="1">
      <c r="A11" s="122">
        <v>231</v>
      </c>
      <c r="B11" s="122">
        <v>32</v>
      </c>
      <c r="C11" s="122">
        <v>0</v>
      </c>
      <c r="D11" s="134">
        <v>1113</v>
      </c>
      <c r="E11" s="135"/>
      <c r="F11" s="154"/>
      <c r="G11" s="125">
        <v>250000</v>
      </c>
      <c r="H11" s="125"/>
      <c r="I11" s="125"/>
      <c r="J11" s="126" t="s">
        <v>6</v>
      </c>
    </row>
    <row r="12" spans="1:10" ht="27.75" customHeight="1">
      <c r="A12" s="122">
        <v>231</v>
      </c>
      <c r="B12" s="122">
        <v>32</v>
      </c>
      <c r="C12" s="122">
        <v>0</v>
      </c>
      <c r="D12" s="134">
        <v>1121</v>
      </c>
      <c r="E12" s="135"/>
      <c r="F12" s="154"/>
      <c r="G12" s="125">
        <v>1900000</v>
      </c>
      <c r="H12" s="125"/>
      <c r="I12" s="125"/>
      <c r="J12" s="126" t="s">
        <v>7</v>
      </c>
    </row>
    <row r="13" spans="1:10" ht="27.75" customHeight="1">
      <c r="A13" s="122">
        <v>231</v>
      </c>
      <c r="B13" s="122">
        <v>32</v>
      </c>
      <c r="C13" s="122">
        <v>0</v>
      </c>
      <c r="D13" s="134">
        <v>1122</v>
      </c>
      <c r="E13" s="135"/>
      <c r="F13" s="154"/>
      <c r="G13" s="125">
        <v>3200000</v>
      </c>
      <c r="H13" s="125"/>
      <c r="I13" s="125"/>
      <c r="J13" s="126" t="s">
        <v>8</v>
      </c>
    </row>
    <row r="14" spans="1:10" ht="27.75" customHeight="1">
      <c r="A14" s="122">
        <v>231</v>
      </c>
      <c r="B14" s="122">
        <v>32</v>
      </c>
      <c r="C14" s="122">
        <v>0</v>
      </c>
      <c r="D14" s="134">
        <v>1211</v>
      </c>
      <c r="E14" s="135"/>
      <c r="F14" s="154"/>
      <c r="G14" s="125">
        <v>4200000</v>
      </c>
      <c r="H14" s="125"/>
      <c r="I14" s="125"/>
      <c r="J14" s="126" t="s">
        <v>9</v>
      </c>
    </row>
    <row r="15" spans="1:10" ht="27.75" customHeight="1">
      <c r="A15" s="122">
        <v>231</v>
      </c>
      <c r="B15" s="122">
        <v>32</v>
      </c>
      <c r="C15" s="122">
        <v>0</v>
      </c>
      <c r="D15" s="134">
        <v>1332</v>
      </c>
      <c r="E15" s="135"/>
      <c r="F15" s="154"/>
      <c r="G15" s="125">
        <v>5000</v>
      </c>
      <c r="H15" s="125"/>
      <c r="I15" s="125"/>
      <c r="J15" s="126" t="s">
        <v>162</v>
      </c>
    </row>
    <row r="16" spans="1:10" ht="27.75" customHeight="1">
      <c r="A16" s="122">
        <v>231</v>
      </c>
      <c r="B16" s="122">
        <v>32</v>
      </c>
      <c r="C16" s="122">
        <v>0</v>
      </c>
      <c r="D16" s="134">
        <v>1334</v>
      </c>
      <c r="E16" s="135"/>
      <c r="F16" s="154"/>
      <c r="G16" s="125">
        <v>20000</v>
      </c>
      <c r="H16" s="125"/>
      <c r="I16" s="125"/>
      <c r="J16" s="126" t="s">
        <v>10</v>
      </c>
    </row>
    <row r="17" spans="1:10" ht="27.75" customHeight="1">
      <c r="A17" s="122">
        <v>231</v>
      </c>
      <c r="B17" s="122">
        <v>32</v>
      </c>
      <c r="C17" s="122">
        <v>0</v>
      </c>
      <c r="D17" s="134">
        <v>1337</v>
      </c>
      <c r="E17" s="135"/>
      <c r="F17" s="154"/>
      <c r="G17" s="125">
        <v>11000</v>
      </c>
      <c r="H17" s="125"/>
      <c r="I17" s="125"/>
      <c r="J17" s="126" t="s">
        <v>247</v>
      </c>
    </row>
    <row r="18" spans="1:10" ht="27.75" customHeight="1">
      <c r="A18" s="122">
        <v>231</v>
      </c>
      <c r="B18" s="122">
        <v>32</v>
      </c>
      <c r="C18" s="122">
        <v>0</v>
      </c>
      <c r="D18" s="134">
        <v>1340</v>
      </c>
      <c r="E18" s="135"/>
      <c r="F18" s="154"/>
      <c r="G18" s="125">
        <v>230000</v>
      </c>
      <c r="H18" s="396"/>
      <c r="I18" s="396"/>
      <c r="J18" s="126" t="s">
        <v>11</v>
      </c>
    </row>
    <row r="19" spans="1:10" ht="27.75" customHeight="1">
      <c r="A19" s="122">
        <v>231</v>
      </c>
      <c r="B19" s="122">
        <v>32</v>
      </c>
      <c r="C19" s="122">
        <v>0</v>
      </c>
      <c r="D19" s="134">
        <v>1341</v>
      </c>
      <c r="E19" s="135"/>
      <c r="F19" s="154"/>
      <c r="G19" s="125">
        <v>12000</v>
      </c>
      <c r="H19" s="125"/>
      <c r="I19" s="125"/>
      <c r="J19" s="126" t="s">
        <v>12</v>
      </c>
    </row>
    <row r="20" spans="1:10" ht="27.75" customHeight="1">
      <c r="A20" s="122">
        <v>231</v>
      </c>
      <c r="B20" s="122">
        <v>32</v>
      </c>
      <c r="C20" s="122">
        <v>0</v>
      </c>
      <c r="D20" s="134">
        <v>1343</v>
      </c>
      <c r="E20" s="135"/>
      <c r="F20" s="154"/>
      <c r="G20" s="125">
        <v>5000</v>
      </c>
      <c r="H20" s="125"/>
      <c r="I20" s="125"/>
      <c r="J20" s="126" t="s">
        <v>13</v>
      </c>
    </row>
    <row r="21" spans="1:10" ht="27.75" customHeight="1">
      <c r="A21" s="122">
        <v>231</v>
      </c>
      <c r="B21" s="122">
        <v>32</v>
      </c>
      <c r="C21" s="122">
        <v>0</v>
      </c>
      <c r="D21" s="134">
        <v>1345</v>
      </c>
      <c r="E21" s="135"/>
      <c r="F21" s="154"/>
      <c r="G21" s="125">
        <v>90000</v>
      </c>
      <c r="H21" s="125"/>
      <c r="I21" s="125"/>
      <c r="J21" s="126" t="s">
        <v>14</v>
      </c>
    </row>
    <row r="22" spans="1:10" ht="34.5" customHeight="1">
      <c r="A22" s="122">
        <v>231</v>
      </c>
      <c r="B22" s="122">
        <v>32</v>
      </c>
      <c r="C22" s="122">
        <v>0</v>
      </c>
      <c r="D22" s="134">
        <v>1351</v>
      </c>
      <c r="E22" s="135"/>
      <c r="F22" s="154"/>
      <c r="G22" s="125">
        <v>40000</v>
      </c>
      <c r="H22" s="396"/>
      <c r="I22" s="125"/>
      <c r="J22" s="126" t="s">
        <v>271</v>
      </c>
    </row>
    <row r="23" spans="1:10" ht="34.5" customHeight="1">
      <c r="A23" s="122">
        <v>231</v>
      </c>
      <c r="B23" s="122">
        <v>32</v>
      </c>
      <c r="C23" s="122">
        <v>0</v>
      </c>
      <c r="D23" s="134">
        <v>1355</v>
      </c>
      <c r="E23" s="135"/>
      <c r="F23" s="154"/>
      <c r="G23" s="125">
        <v>20000000</v>
      </c>
      <c r="H23" s="396"/>
      <c r="I23" s="125"/>
      <c r="J23" s="126" t="s">
        <v>272</v>
      </c>
    </row>
    <row r="24" spans="1:10" ht="27.75" customHeight="1">
      <c r="A24" s="122">
        <v>231</v>
      </c>
      <c r="B24" s="122">
        <v>32</v>
      </c>
      <c r="C24" s="122">
        <v>0</v>
      </c>
      <c r="D24" s="134">
        <v>1361</v>
      </c>
      <c r="E24" s="135" t="s">
        <v>77</v>
      </c>
      <c r="F24" s="154"/>
      <c r="G24" s="125">
        <v>35000</v>
      </c>
      <c r="H24" s="125"/>
      <c r="I24" s="125"/>
      <c r="J24" s="126" t="s">
        <v>15</v>
      </c>
    </row>
    <row r="25" spans="1:10" ht="27.75" customHeight="1">
      <c r="A25" s="130">
        <v>231</v>
      </c>
      <c r="B25" s="130">
        <v>32</v>
      </c>
      <c r="C25" s="130">
        <v>0</v>
      </c>
      <c r="D25" s="129">
        <v>1511</v>
      </c>
      <c r="E25" s="407"/>
      <c r="F25" s="408"/>
      <c r="G25" s="132">
        <v>950000</v>
      </c>
      <c r="H25" s="132"/>
      <c r="I25" s="132"/>
      <c r="J25" s="136" t="s">
        <v>16</v>
      </c>
    </row>
    <row r="26" spans="1:10" ht="27.75" customHeight="1">
      <c r="A26" s="130">
        <v>231</v>
      </c>
      <c r="B26" s="130">
        <v>32</v>
      </c>
      <c r="C26" s="130">
        <v>1069</v>
      </c>
      <c r="D26" s="129">
        <v>2212</v>
      </c>
      <c r="E26" s="407"/>
      <c r="F26" s="408"/>
      <c r="G26" s="132">
        <v>70000</v>
      </c>
      <c r="H26" s="132"/>
      <c r="I26" s="132"/>
      <c r="J26" s="136" t="s">
        <v>273</v>
      </c>
    </row>
    <row r="27" spans="1:10" s="442" customFormat="1" ht="27.75" customHeight="1">
      <c r="A27" s="439"/>
      <c r="B27" s="439"/>
      <c r="C27" s="439"/>
      <c r="D27" s="440"/>
      <c r="E27" s="441"/>
      <c r="F27" s="439"/>
      <c r="G27" s="424"/>
      <c r="H27" s="424"/>
      <c r="I27" s="424"/>
      <c r="J27" s="434" t="s">
        <v>202</v>
      </c>
    </row>
    <row r="28" spans="1:10" ht="27.75" customHeight="1">
      <c r="A28" s="435">
        <v>231</v>
      </c>
      <c r="B28" s="435">
        <v>32</v>
      </c>
      <c r="C28" s="435">
        <v>0</v>
      </c>
      <c r="D28" s="509">
        <v>4112</v>
      </c>
      <c r="E28" s="436"/>
      <c r="F28" s="118"/>
      <c r="G28" s="437">
        <v>135000</v>
      </c>
      <c r="H28" s="437"/>
      <c r="I28" s="437"/>
      <c r="J28" s="438" t="s">
        <v>218</v>
      </c>
    </row>
    <row r="29" spans="1:10" ht="30" customHeight="1">
      <c r="A29" s="508">
        <v>236</v>
      </c>
      <c r="B29" s="508">
        <v>11</v>
      </c>
      <c r="C29" s="130">
        <v>0</v>
      </c>
      <c r="D29" s="510">
        <v>4134</v>
      </c>
      <c r="E29" s="407"/>
      <c r="F29" s="408"/>
      <c r="G29" s="132">
        <v>100000</v>
      </c>
      <c r="H29" s="132"/>
      <c r="I29" s="132"/>
      <c r="J29" s="133" t="s">
        <v>128</v>
      </c>
    </row>
    <row r="30" spans="1:10" ht="36.75" customHeight="1">
      <c r="A30" s="507">
        <v>236</v>
      </c>
      <c r="B30" s="507">
        <v>10</v>
      </c>
      <c r="C30" s="122">
        <v>0</v>
      </c>
      <c r="D30" s="134">
        <v>2460</v>
      </c>
      <c r="E30" s="135"/>
      <c r="F30" s="154"/>
      <c r="G30" s="125">
        <v>47000</v>
      </c>
      <c r="H30" s="125"/>
      <c r="I30" s="125"/>
      <c r="J30" s="126" t="s">
        <v>76</v>
      </c>
    </row>
    <row r="31" spans="1:10" ht="27.75" customHeight="1" thickBot="1">
      <c r="A31" s="137" t="s">
        <v>75</v>
      </c>
      <c r="B31" s="137"/>
      <c r="C31" s="411">
        <v>0</v>
      </c>
      <c r="D31" s="411"/>
      <c r="E31" s="412"/>
      <c r="F31" s="413"/>
      <c r="G31" s="414"/>
      <c r="H31" s="414">
        <f>G9+G10+G11+G12+G13+G14+G15+G16+G17+G18+G19+G20+G21+G22+G23+G24+G25+G26+G28+G29+G30</f>
        <v>33350000</v>
      </c>
      <c r="I31" s="414"/>
      <c r="J31" s="415"/>
    </row>
    <row r="32" spans="1:10" ht="27.75" customHeight="1">
      <c r="A32" s="21"/>
      <c r="B32" s="21"/>
      <c r="C32" s="21"/>
      <c r="D32" s="46"/>
      <c r="E32" s="127"/>
      <c r="F32" s="21"/>
      <c r="G32" s="128"/>
      <c r="H32" s="128"/>
      <c r="I32" s="128"/>
      <c r="J32" s="138"/>
    </row>
    <row r="33" spans="1:10" ht="27.75" customHeight="1">
      <c r="A33" s="122">
        <v>231</v>
      </c>
      <c r="B33" s="122">
        <v>32</v>
      </c>
      <c r="C33" s="122">
        <v>3612</v>
      </c>
      <c r="D33" s="78">
        <v>2132</v>
      </c>
      <c r="E33" s="123" t="s">
        <v>89</v>
      </c>
      <c r="F33" s="124"/>
      <c r="G33" s="125">
        <v>790000</v>
      </c>
      <c r="H33" s="125"/>
      <c r="I33" s="125"/>
      <c r="J33" s="139" t="s">
        <v>19</v>
      </c>
    </row>
    <row r="34" spans="1:10" ht="27.75" customHeight="1">
      <c r="A34" s="122">
        <v>231</v>
      </c>
      <c r="B34" s="122">
        <v>32</v>
      </c>
      <c r="C34" s="122">
        <v>3612</v>
      </c>
      <c r="D34" s="78">
        <v>2111</v>
      </c>
      <c r="E34" s="123" t="s">
        <v>96</v>
      </c>
      <c r="F34" s="124"/>
      <c r="G34" s="125">
        <v>1000000</v>
      </c>
      <c r="H34" s="125"/>
      <c r="I34" s="125"/>
      <c r="J34" s="139" t="s">
        <v>71</v>
      </c>
    </row>
    <row r="35" spans="1:10" ht="27.75" customHeight="1" thickBot="1">
      <c r="A35" s="137">
        <v>231</v>
      </c>
      <c r="B35" s="137"/>
      <c r="C35" s="411">
        <v>3612</v>
      </c>
      <c r="D35" s="411"/>
      <c r="E35" s="412"/>
      <c r="F35" s="413"/>
      <c r="G35" s="414"/>
      <c r="H35" s="414">
        <f>G33+G34</f>
        <v>1790000</v>
      </c>
      <c r="I35" s="414"/>
      <c r="J35" s="416" t="s">
        <v>20</v>
      </c>
    </row>
    <row r="36" spans="1:10" ht="27.75" customHeight="1">
      <c r="A36" s="21"/>
      <c r="B36" s="21"/>
      <c r="C36" s="46"/>
      <c r="D36" s="46"/>
      <c r="E36" s="127"/>
      <c r="F36" s="21"/>
      <c r="G36" s="128"/>
      <c r="H36" s="128"/>
      <c r="I36" s="128"/>
      <c r="J36" s="140"/>
    </row>
    <row r="37" spans="1:10" ht="27.75" customHeight="1">
      <c r="A37" s="122">
        <v>231</v>
      </c>
      <c r="B37" s="122">
        <v>32</v>
      </c>
      <c r="C37" s="122">
        <v>3613</v>
      </c>
      <c r="D37" s="78">
        <v>2132</v>
      </c>
      <c r="E37" s="123"/>
      <c r="F37" s="124"/>
      <c r="G37" s="125">
        <v>650000</v>
      </c>
      <c r="H37" s="125"/>
      <c r="I37" s="125"/>
      <c r="J37" s="139" t="s">
        <v>201</v>
      </c>
    </row>
    <row r="38" spans="1:10" ht="27.75" customHeight="1" thickBot="1">
      <c r="A38" s="137">
        <v>231</v>
      </c>
      <c r="B38" s="137"/>
      <c r="C38" s="411">
        <v>3613</v>
      </c>
      <c r="D38" s="411"/>
      <c r="E38" s="412"/>
      <c r="F38" s="413"/>
      <c r="G38" s="414"/>
      <c r="H38" s="414">
        <f>G37</f>
        <v>650000</v>
      </c>
      <c r="I38" s="414"/>
      <c r="J38" s="416" t="s">
        <v>74</v>
      </c>
    </row>
    <row r="39" spans="1:10" ht="27.75" customHeight="1">
      <c r="A39" s="21"/>
      <c r="B39" s="21"/>
      <c r="C39" s="21"/>
      <c r="D39" s="46"/>
      <c r="E39" s="127"/>
      <c r="F39" s="21"/>
      <c r="G39" s="128"/>
      <c r="H39" s="128"/>
      <c r="I39" s="128"/>
      <c r="J39" s="138"/>
    </row>
    <row r="40" spans="1:10" ht="27.75" customHeight="1">
      <c r="A40" s="122">
        <v>231</v>
      </c>
      <c r="B40" s="122">
        <v>32</v>
      </c>
      <c r="C40" s="122">
        <v>3639</v>
      </c>
      <c r="D40" s="78">
        <v>2111</v>
      </c>
      <c r="E40" s="141"/>
      <c r="F40" s="124"/>
      <c r="G40" s="125">
        <v>100000</v>
      </c>
      <c r="H40" s="125"/>
      <c r="I40" s="125"/>
      <c r="J40" s="139" t="s">
        <v>142</v>
      </c>
    </row>
    <row r="41" spans="1:11" ht="27.75" customHeight="1">
      <c r="A41" s="122">
        <v>231</v>
      </c>
      <c r="B41" s="122">
        <v>32</v>
      </c>
      <c r="C41" s="122">
        <v>3639</v>
      </c>
      <c r="D41" s="78">
        <v>2131</v>
      </c>
      <c r="E41" s="141"/>
      <c r="F41" s="124"/>
      <c r="G41" s="125">
        <v>3000000</v>
      </c>
      <c r="H41" s="125"/>
      <c r="I41" s="125"/>
      <c r="J41" s="139" t="s">
        <v>79</v>
      </c>
      <c r="K41" s="487"/>
    </row>
    <row r="42" spans="1:10" ht="27.75" customHeight="1">
      <c r="A42" s="122">
        <v>231</v>
      </c>
      <c r="B42" s="122">
        <v>32</v>
      </c>
      <c r="C42" s="122">
        <v>3639</v>
      </c>
      <c r="D42" s="78">
        <v>2133</v>
      </c>
      <c r="E42" s="141"/>
      <c r="F42" s="124"/>
      <c r="G42" s="125">
        <v>25000</v>
      </c>
      <c r="H42" s="125"/>
      <c r="I42" s="125"/>
      <c r="J42" s="139" t="s">
        <v>145</v>
      </c>
    </row>
    <row r="43" spans="1:10" ht="27.75" customHeight="1">
      <c r="A43" s="122">
        <v>231</v>
      </c>
      <c r="B43" s="122">
        <v>32</v>
      </c>
      <c r="C43" s="122">
        <v>3639</v>
      </c>
      <c r="D43" s="507">
        <v>3111</v>
      </c>
      <c r="E43" s="141"/>
      <c r="F43" s="124"/>
      <c r="G43" s="125">
        <v>100000</v>
      </c>
      <c r="H43" s="125"/>
      <c r="I43" s="125"/>
      <c r="J43" s="139" t="s">
        <v>200</v>
      </c>
    </row>
    <row r="44" spans="1:10" ht="27.75" customHeight="1">
      <c r="A44" s="122">
        <v>231</v>
      </c>
      <c r="B44" s="122">
        <v>33</v>
      </c>
      <c r="C44" s="122">
        <v>3639</v>
      </c>
      <c r="D44" s="508">
        <v>3112</v>
      </c>
      <c r="E44" s="145"/>
      <c r="F44" s="131"/>
      <c r="G44" s="132">
        <v>1200000</v>
      </c>
      <c r="H44" s="132"/>
      <c r="I44" s="132"/>
      <c r="J44" s="495" t="s">
        <v>240</v>
      </c>
    </row>
    <row r="45" spans="1:10" ht="27.75" customHeight="1">
      <c r="A45" s="425">
        <v>231</v>
      </c>
      <c r="B45" s="425"/>
      <c r="C45" s="426">
        <v>3639</v>
      </c>
      <c r="D45" s="426"/>
      <c r="E45" s="427"/>
      <c r="F45" s="428"/>
      <c r="G45" s="429"/>
      <c r="H45" s="429">
        <f>G40+G41+G42+G43+G44</f>
        <v>4425000</v>
      </c>
      <c r="I45" s="429"/>
      <c r="J45" s="430" t="s">
        <v>83</v>
      </c>
    </row>
    <row r="46" spans="1:10" s="74" customFormat="1" ht="27.75" customHeight="1">
      <c r="A46" s="431"/>
      <c r="B46" s="431"/>
      <c r="C46" s="431"/>
      <c r="D46" s="431"/>
      <c r="E46" s="432"/>
      <c r="F46" s="431"/>
      <c r="G46" s="433"/>
      <c r="H46" s="433"/>
      <c r="I46" s="433"/>
      <c r="J46" s="434" t="s">
        <v>203</v>
      </c>
    </row>
    <row r="47" spans="1:10" ht="27.75" customHeight="1">
      <c r="A47" s="122">
        <v>231</v>
      </c>
      <c r="B47" s="122">
        <v>32</v>
      </c>
      <c r="C47" s="153">
        <v>3722</v>
      </c>
      <c r="D47" s="134">
        <v>2329</v>
      </c>
      <c r="E47" s="135"/>
      <c r="F47" s="154"/>
      <c r="G47" s="125">
        <v>110000</v>
      </c>
      <c r="H47" s="125"/>
      <c r="I47" s="125"/>
      <c r="J47" s="418" t="s">
        <v>112</v>
      </c>
    </row>
    <row r="48" spans="1:10" ht="27.75" customHeight="1" thickBot="1">
      <c r="A48" s="137">
        <v>231</v>
      </c>
      <c r="B48" s="137"/>
      <c r="C48" s="411">
        <v>3722</v>
      </c>
      <c r="D48" s="411"/>
      <c r="E48" s="412"/>
      <c r="F48" s="413"/>
      <c r="G48" s="414"/>
      <c r="H48" s="414">
        <f>G47</f>
        <v>110000</v>
      </c>
      <c r="I48" s="414"/>
      <c r="J48" s="417" t="s">
        <v>112</v>
      </c>
    </row>
    <row r="49" spans="1:10" ht="27.75" customHeight="1">
      <c r="A49" s="142"/>
      <c r="B49" s="142"/>
      <c r="C49" s="142"/>
      <c r="D49" s="142"/>
      <c r="E49" s="143"/>
      <c r="F49" s="142"/>
      <c r="G49" s="144"/>
      <c r="H49" s="144"/>
      <c r="I49" s="144"/>
      <c r="J49" s="146"/>
    </row>
    <row r="50" spans="1:10" ht="27.75" customHeight="1">
      <c r="A50" s="122">
        <v>231</v>
      </c>
      <c r="B50" s="122">
        <v>32</v>
      </c>
      <c r="C50" s="122">
        <v>6310</v>
      </c>
      <c r="D50" s="78">
        <v>2141</v>
      </c>
      <c r="E50" s="141"/>
      <c r="F50" s="124"/>
      <c r="G50" s="125">
        <v>80000</v>
      </c>
      <c r="H50" s="125"/>
      <c r="I50" s="125"/>
      <c r="J50" s="139" t="s">
        <v>23</v>
      </c>
    </row>
    <row r="51" spans="1:10" ht="27.75" customHeight="1" thickBot="1">
      <c r="A51" s="137">
        <v>231</v>
      </c>
      <c r="B51" s="137"/>
      <c r="C51" s="411">
        <v>6310</v>
      </c>
      <c r="D51" s="411"/>
      <c r="E51" s="412"/>
      <c r="F51" s="413"/>
      <c r="G51" s="414"/>
      <c r="H51" s="414">
        <f>G50</f>
        <v>80000</v>
      </c>
      <c r="I51" s="414"/>
      <c r="J51" s="416" t="s">
        <v>23</v>
      </c>
    </row>
    <row r="52" spans="1:10" ht="27.75" customHeight="1" thickBot="1">
      <c r="A52" s="147"/>
      <c r="B52" s="147"/>
      <c r="C52" s="147"/>
      <c r="D52" s="147"/>
      <c r="E52" s="148"/>
      <c r="F52" s="147"/>
      <c r="G52" s="149"/>
      <c r="H52" s="149"/>
      <c r="I52" s="149"/>
      <c r="J52" s="150"/>
    </row>
    <row r="53" spans="1:10" ht="10.5" customHeight="1">
      <c r="A53" s="142"/>
      <c r="B53" s="142"/>
      <c r="C53" s="142"/>
      <c r="D53" s="142"/>
      <c r="E53" s="143"/>
      <c r="F53" s="142"/>
      <c r="G53" s="151"/>
      <c r="H53" s="151"/>
      <c r="I53" s="151"/>
      <c r="J53" s="152"/>
    </row>
    <row r="54" spans="1:10" ht="27.75" customHeight="1">
      <c r="A54" s="1"/>
      <c r="B54" s="1"/>
      <c r="C54" s="1"/>
      <c r="D54" s="1"/>
      <c r="E54" s="2"/>
      <c r="F54" s="1"/>
      <c r="G54" s="49" t="s">
        <v>114</v>
      </c>
      <c r="H54" s="49" t="s">
        <v>64</v>
      </c>
      <c r="I54" s="50"/>
      <c r="J54" s="421"/>
    </row>
    <row r="55" spans="1:10" ht="30.75" customHeight="1">
      <c r="A55" s="48" t="s">
        <v>141</v>
      </c>
      <c r="B55" s="8"/>
      <c r="C55" s="8"/>
      <c r="D55" s="42"/>
      <c r="E55" s="9"/>
      <c r="F55" s="10"/>
      <c r="G55" s="419">
        <f>SUM(G8:G54)</f>
        <v>40405000</v>
      </c>
      <c r="H55" s="420">
        <f>SUM(H9:H54)</f>
        <v>40405000</v>
      </c>
      <c r="I55" s="51"/>
      <c r="J55" s="422"/>
    </row>
    <row r="56" spans="1:10" ht="30.75" customHeight="1">
      <c r="A56" s="12" t="s">
        <v>109</v>
      </c>
      <c r="B56" s="13"/>
      <c r="C56" s="13"/>
      <c r="D56" s="43"/>
      <c r="E56" s="14"/>
      <c r="F56" s="15"/>
      <c r="G56" s="52"/>
      <c r="H56" s="51"/>
      <c r="I56" s="51"/>
      <c r="J56" s="423"/>
    </row>
    <row r="57" spans="1:10" ht="30.75" customHeight="1">
      <c r="A57" s="17" t="s">
        <v>101</v>
      </c>
      <c r="B57" s="3"/>
      <c r="C57" s="3"/>
      <c r="D57" s="44"/>
      <c r="E57" s="18" t="s">
        <v>102</v>
      </c>
      <c r="F57" s="5"/>
      <c r="G57" s="409">
        <f>G9+G10+G11+G12+G13+G14+G15+G16+G17+G18+G19+G20+G21+G22+G23+G24+G25</f>
        <v>32998000</v>
      </c>
      <c r="H57" s="397"/>
      <c r="I57" s="51"/>
      <c r="J57" s="16"/>
    </row>
    <row r="58" spans="1:10" ht="30.75" customHeight="1">
      <c r="A58" s="17" t="s">
        <v>103</v>
      </c>
      <c r="B58" s="3"/>
      <c r="C58" s="3"/>
      <c r="D58" s="44"/>
      <c r="E58" s="18" t="s">
        <v>104</v>
      </c>
      <c r="F58" s="5"/>
      <c r="G58" s="409">
        <f>G26+G30+G33+G34+G37+G40+G41+G42+G47+G50</f>
        <v>5872000</v>
      </c>
      <c r="H58" s="397"/>
      <c r="I58" s="51"/>
      <c r="J58" s="16"/>
    </row>
    <row r="59" spans="1:10" ht="30.75" customHeight="1">
      <c r="A59" s="17" t="s">
        <v>105</v>
      </c>
      <c r="B59" s="3"/>
      <c r="C59" s="3"/>
      <c r="D59" s="44"/>
      <c r="E59" s="18" t="s">
        <v>106</v>
      </c>
      <c r="F59" s="5"/>
      <c r="G59" s="409">
        <f>G43+G44</f>
        <v>1300000</v>
      </c>
      <c r="H59" s="397"/>
      <c r="I59" s="51"/>
      <c r="J59" s="16"/>
    </row>
    <row r="60" spans="1:10" ht="30.75" customHeight="1">
      <c r="A60" s="19" t="s">
        <v>107</v>
      </c>
      <c r="B60" s="3"/>
      <c r="C60" s="5"/>
      <c r="D60" s="45"/>
      <c r="E60" s="5" t="s">
        <v>108</v>
      </c>
      <c r="F60" s="5"/>
      <c r="G60" s="410">
        <f>G28+G29</f>
        <v>235000</v>
      </c>
      <c r="H60" s="398"/>
      <c r="I60" s="53"/>
      <c r="J60" s="16"/>
    </row>
    <row r="61" spans="1:10" ht="27.75" customHeight="1">
      <c r="A61" s="20"/>
      <c r="B61" s="21"/>
      <c r="C61" s="21"/>
      <c r="D61" s="46"/>
      <c r="E61" s="22"/>
      <c r="F61" s="6"/>
      <c r="G61" s="51">
        <f>SUM(G57:G60)</f>
        <v>40405000</v>
      </c>
      <c r="H61" s="51"/>
      <c r="I61" s="51"/>
      <c r="J61" s="11"/>
    </row>
    <row r="62" spans="1:10" ht="27.75" customHeight="1">
      <c r="A62" s="4"/>
      <c r="B62" s="4"/>
      <c r="C62" s="4"/>
      <c r="D62" s="47"/>
      <c r="E62" s="4"/>
      <c r="F62" s="4"/>
      <c r="G62" s="54"/>
      <c r="H62" s="54"/>
      <c r="I62" s="53"/>
      <c r="J62" s="16"/>
    </row>
    <row r="63" spans="1:10" ht="27.75" customHeight="1">
      <c r="A63" s="4"/>
      <c r="B63" s="4"/>
      <c r="C63" s="4"/>
      <c r="D63" s="47"/>
      <c r="E63" s="4"/>
      <c r="F63" s="4"/>
      <c r="G63" s="54"/>
      <c r="H63" s="54"/>
      <c r="I63" s="53"/>
      <c r="J63" s="16"/>
    </row>
    <row r="64" spans="1:10" ht="27.75" customHeight="1">
      <c r="A64" s="4"/>
      <c r="B64" s="4"/>
      <c r="C64" s="4"/>
      <c r="D64" s="47"/>
      <c r="E64" s="4"/>
      <c r="F64" s="4"/>
      <c r="G64" s="54"/>
      <c r="H64" s="54"/>
      <c r="I64" s="53"/>
      <c r="J64" s="4"/>
    </row>
    <row r="65" spans="1:10" ht="27.75" customHeight="1">
      <c r="A65" s="4"/>
      <c r="B65" s="4"/>
      <c r="C65" s="4"/>
      <c r="D65" s="47"/>
      <c r="E65" s="4"/>
      <c r="F65" s="4"/>
      <c r="G65" s="54"/>
      <c r="H65" s="54"/>
      <c r="I65" s="53"/>
      <c r="J65" s="4"/>
    </row>
    <row r="66" spans="1:10" ht="27.75" customHeight="1">
      <c r="A66" s="7"/>
      <c r="B66" s="7"/>
      <c r="C66" s="7"/>
      <c r="D66" s="155"/>
      <c r="E66" s="7"/>
      <c r="F66" s="7"/>
      <c r="G66" s="156"/>
      <c r="H66" s="156"/>
      <c r="I66" s="157"/>
      <c r="J66" s="7"/>
    </row>
    <row r="67" spans="1:10" ht="27.75" customHeight="1">
      <c r="A67" s="7"/>
      <c r="B67" s="7"/>
      <c r="C67" s="7"/>
      <c r="D67" s="155"/>
      <c r="E67" s="7"/>
      <c r="F67" s="7"/>
      <c r="G67" s="156"/>
      <c r="H67" s="156"/>
      <c r="I67" s="157"/>
      <c r="J67" s="7"/>
    </row>
    <row r="68" spans="1:10" ht="27.75" customHeight="1">
      <c r="A68" s="7"/>
      <c r="B68" s="7"/>
      <c r="C68" s="7"/>
      <c r="D68" s="155"/>
      <c r="E68" s="7"/>
      <c r="F68" s="7"/>
      <c r="G68" s="156"/>
      <c r="H68" s="156"/>
      <c r="I68" s="157"/>
      <c r="J68" s="7"/>
    </row>
    <row r="69" spans="1:10" ht="27.75" customHeight="1">
      <c r="A69" s="7"/>
      <c r="B69" s="7"/>
      <c r="C69" s="7"/>
      <c r="D69" s="155"/>
      <c r="E69" s="7"/>
      <c r="F69" s="7"/>
      <c r="G69" s="156"/>
      <c r="H69" s="156"/>
      <c r="I69" s="157"/>
      <c r="J69" s="7"/>
    </row>
    <row r="70" spans="1:10" ht="27.75" customHeight="1">
      <c r="A70" s="7"/>
      <c r="B70" s="7"/>
      <c r="C70" s="7"/>
      <c r="D70" s="155"/>
      <c r="E70" s="7"/>
      <c r="F70" s="7"/>
      <c r="G70" s="156"/>
      <c r="H70" s="156"/>
      <c r="I70" s="157"/>
      <c r="J70" s="7"/>
    </row>
    <row r="71" spans="1:10" ht="27.75" customHeight="1">
      <c r="A71" s="7"/>
      <c r="B71" s="7"/>
      <c r="C71" s="7"/>
      <c r="D71" s="155"/>
      <c r="E71" s="7"/>
      <c r="F71" s="7"/>
      <c r="G71" s="156"/>
      <c r="H71" s="156"/>
      <c r="I71" s="157"/>
      <c r="J71" s="7"/>
    </row>
    <row r="72" spans="1:10" ht="27.75" customHeight="1">
      <c r="A72" s="7"/>
      <c r="B72" s="7"/>
      <c r="C72" s="7"/>
      <c r="D72" s="155"/>
      <c r="E72" s="7"/>
      <c r="F72" s="7"/>
      <c r="G72" s="156"/>
      <c r="H72" s="156"/>
      <c r="I72" s="157"/>
      <c r="J72" s="7"/>
    </row>
    <row r="73" spans="1:10" ht="27.75" customHeight="1">
      <c r="A73" s="7"/>
      <c r="B73" s="7"/>
      <c r="C73" s="7"/>
      <c r="D73" s="155"/>
      <c r="E73" s="7"/>
      <c r="F73" s="7"/>
      <c r="G73" s="156"/>
      <c r="H73" s="156"/>
      <c r="I73" s="157"/>
      <c r="J73" s="7"/>
    </row>
    <row r="74" spans="1:10" ht="27.75" customHeight="1">
      <c r="A74" s="7"/>
      <c r="B74" s="7"/>
      <c r="C74" s="7"/>
      <c r="D74" s="155"/>
      <c r="E74" s="7"/>
      <c r="F74" s="7"/>
      <c r="G74" s="156"/>
      <c r="H74" s="156"/>
      <c r="I74" s="157"/>
      <c r="J74" s="7"/>
    </row>
    <row r="75" spans="1:10" ht="27.75" customHeight="1">
      <c r="A75" s="7"/>
      <c r="B75" s="7"/>
      <c r="C75" s="7"/>
      <c r="D75" s="155"/>
      <c r="E75" s="7"/>
      <c r="F75" s="7"/>
      <c r="G75" s="156"/>
      <c r="H75" s="156"/>
      <c r="I75" s="157"/>
      <c r="J75" s="7"/>
    </row>
    <row r="76" spans="1:10" ht="27.75" customHeight="1">
      <c r="A76" s="7"/>
      <c r="B76" s="7"/>
      <c r="C76" s="7"/>
      <c r="D76" s="155"/>
      <c r="E76" s="7"/>
      <c r="F76" s="7"/>
      <c r="G76" s="156"/>
      <c r="H76" s="156"/>
      <c r="I76" s="157"/>
      <c r="J76" s="7"/>
    </row>
    <row r="77" spans="1:10" ht="27.75" customHeight="1">
      <c r="A77" s="7"/>
      <c r="B77" s="7"/>
      <c r="C77" s="7"/>
      <c r="D77" s="155"/>
      <c r="E77" s="7"/>
      <c r="F77" s="7"/>
      <c r="G77" s="156"/>
      <c r="H77" s="156"/>
      <c r="I77" s="157"/>
      <c r="J77" s="7"/>
    </row>
    <row r="78" spans="1:10" ht="27.75" customHeight="1">
      <c r="A78" s="7"/>
      <c r="B78" s="7"/>
      <c r="C78" s="7"/>
      <c r="D78" s="155"/>
      <c r="E78" s="7"/>
      <c r="F78" s="7"/>
      <c r="G78" s="156"/>
      <c r="H78" s="156"/>
      <c r="I78" s="157"/>
      <c r="J78" s="7"/>
    </row>
    <row r="79" spans="1:10" ht="27.75" customHeight="1">
      <c r="A79" s="7"/>
      <c r="B79" s="7"/>
      <c r="C79" s="7"/>
      <c r="D79" s="155"/>
      <c r="E79" s="7"/>
      <c r="F79" s="7"/>
      <c r="G79" s="156"/>
      <c r="H79" s="156"/>
      <c r="I79" s="157"/>
      <c r="J79" s="7"/>
    </row>
    <row r="80" spans="1:10" ht="27.75" customHeight="1">
      <c r="A80" s="7"/>
      <c r="B80" s="7"/>
      <c r="C80" s="7"/>
      <c r="D80" s="155"/>
      <c r="E80" s="7"/>
      <c r="F80" s="7"/>
      <c r="G80" s="156"/>
      <c r="H80" s="156"/>
      <c r="I80" s="156"/>
      <c r="J80" s="7"/>
    </row>
    <row r="81" spans="1:10" ht="27.75" customHeight="1">
      <c r="A81" s="7"/>
      <c r="B81" s="7"/>
      <c r="C81" s="7"/>
      <c r="D81" s="155"/>
      <c r="E81" s="7"/>
      <c r="F81" s="7"/>
      <c r="G81" s="156"/>
      <c r="H81" s="156"/>
      <c r="I81" s="156"/>
      <c r="J81" s="7"/>
    </row>
    <row r="82" spans="1:10" ht="27.75" customHeight="1">
      <c r="A82" s="7"/>
      <c r="B82" s="7"/>
      <c r="C82" s="7"/>
      <c r="D82" s="155"/>
      <c r="E82" s="7"/>
      <c r="F82" s="7"/>
      <c r="G82" s="156"/>
      <c r="H82" s="156"/>
      <c r="I82" s="156"/>
      <c r="J82" s="7"/>
    </row>
    <row r="83" spans="1:10" ht="27.75" customHeight="1">
      <c r="A83" s="7"/>
      <c r="B83" s="7"/>
      <c r="C83" s="7"/>
      <c r="D83" s="155"/>
      <c r="E83" s="7"/>
      <c r="F83" s="7"/>
      <c r="G83" s="156"/>
      <c r="H83" s="156"/>
      <c r="I83" s="156"/>
      <c r="J83" s="7"/>
    </row>
    <row r="84" spans="1:10" ht="27.75" customHeight="1">
      <c r="A84" s="7"/>
      <c r="B84" s="7"/>
      <c r="C84" s="7"/>
      <c r="D84" s="155"/>
      <c r="E84" s="7"/>
      <c r="F84" s="7"/>
      <c r="G84" s="156"/>
      <c r="H84" s="156"/>
      <c r="I84" s="156"/>
      <c r="J84" s="7"/>
    </row>
    <row r="85" spans="1:10" ht="27.75" customHeight="1">
      <c r="A85" s="7"/>
      <c r="B85" s="7"/>
      <c r="C85" s="7"/>
      <c r="D85" s="155"/>
      <c r="E85" s="7"/>
      <c r="F85" s="7"/>
      <c r="G85" s="156"/>
      <c r="H85" s="156"/>
      <c r="I85" s="156"/>
      <c r="J85" s="7"/>
    </row>
    <row r="86" spans="1:10" ht="27.75" customHeight="1">
      <c r="A86" s="7"/>
      <c r="B86" s="7"/>
      <c r="C86" s="7"/>
      <c r="D86" s="155"/>
      <c r="E86" s="7"/>
      <c r="F86" s="7"/>
      <c r="G86" s="156"/>
      <c r="H86" s="156"/>
      <c r="I86" s="156"/>
      <c r="J86" s="7"/>
    </row>
    <row r="87" spans="1:10" ht="27.75" customHeight="1">
      <c r="A87" s="7"/>
      <c r="B87" s="7"/>
      <c r="C87" s="7"/>
      <c r="D87" s="155"/>
      <c r="E87" s="7"/>
      <c r="F87" s="7"/>
      <c r="G87" s="156"/>
      <c r="H87" s="156"/>
      <c r="I87" s="156"/>
      <c r="J87" s="7"/>
    </row>
    <row r="88" spans="1:10" ht="27.75" customHeight="1">
      <c r="A88" s="7"/>
      <c r="B88" s="7"/>
      <c r="C88" s="7"/>
      <c r="D88" s="155"/>
      <c r="E88" s="7"/>
      <c r="F88" s="7"/>
      <c r="G88" s="156"/>
      <c r="H88" s="156"/>
      <c r="I88" s="156"/>
      <c r="J88" s="7"/>
    </row>
    <row r="89" spans="1:10" ht="27.75" customHeight="1">
      <c r="A89" s="7"/>
      <c r="B89" s="7"/>
      <c r="C89" s="7"/>
      <c r="D89" s="155"/>
      <c r="E89" s="7"/>
      <c r="F89" s="7"/>
      <c r="G89" s="156"/>
      <c r="H89" s="156"/>
      <c r="I89" s="156"/>
      <c r="J89" s="7"/>
    </row>
    <row r="90" spans="1:10" ht="27.75" customHeight="1">
      <c r="A90" s="7"/>
      <c r="B90" s="7"/>
      <c r="C90" s="7"/>
      <c r="D90" s="155"/>
      <c r="E90" s="7"/>
      <c r="F90" s="7"/>
      <c r="G90" s="156"/>
      <c r="H90" s="156"/>
      <c r="I90" s="156"/>
      <c r="J90" s="7"/>
    </row>
    <row r="91" spans="1:10" ht="27.75" customHeight="1">
      <c r="A91" s="7"/>
      <c r="B91" s="7"/>
      <c r="C91" s="7"/>
      <c r="D91" s="155"/>
      <c r="E91" s="7"/>
      <c r="F91" s="7"/>
      <c r="G91" s="156"/>
      <c r="H91" s="156"/>
      <c r="I91" s="156"/>
      <c r="J91" s="7"/>
    </row>
    <row r="92" spans="1:10" ht="27.75" customHeight="1">
      <c r="A92" s="7"/>
      <c r="B92" s="7"/>
      <c r="C92" s="7"/>
      <c r="D92" s="155"/>
      <c r="E92" s="7"/>
      <c r="F92" s="7"/>
      <c r="G92" s="156"/>
      <c r="H92" s="156"/>
      <c r="I92" s="156"/>
      <c r="J92" s="7"/>
    </row>
    <row r="93" spans="1:10" ht="27.75" customHeight="1">
      <c r="A93" s="7"/>
      <c r="B93" s="7"/>
      <c r="C93" s="7"/>
      <c r="D93" s="155"/>
      <c r="E93" s="7"/>
      <c r="F93" s="7"/>
      <c r="G93" s="156"/>
      <c r="H93" s="156"/>
      <c r="I93" s="156"/>
      <c r="J93" s="7"/>
    </row>
    <row r="94" spans="1:10" ht="27.75" customHeight="1">
      <c r="A94" s="7"/>
      <c r="B94" s="7"/>
      <c r="C94" s="7"/>
      <c r="D94" s="155"/>
      <c r="E94" s="7"/>
      <c r="F94" s="7"/>
      <c r="G94" s="156"/>
      <c r="H94" s="156"/>
      <c r="I94" s="156"/>
      <c r="J94" s="7"/>
    </row>
    <row r="95" spans="1:10" ht="27.75" customHeight="1">
      <c r="A95" s="7"/>
      <c r="B95" s="7"/>
      <c r="C95" s="7"/>
      <c r="D95" s="155"/>
      <c r="E95" s="7"/>
      <c r="F95" s="7"/>
      <c r="G95" s="156"/>
      <c r="H95" s="156"/>
      <c r="I95" s="156"/>
      <c r="J95" s="7"/>
    </row>
    <row r="96" spans="1:10" ht="27.75" customHeight="1">
      <c r="A96" s="7"/>
      <c r="B96" s="7"/>
      <c r="C96" s="7"/>
      <c r="D96" s="155"/>
      <c r="E96" s="7"/>
      <c r="F96" s="7"/>
      <c r="G96" s="156"/>
      <c r="H96" s="156"/>
      <c r="I96" s="156"/>
      <c r="J96" s="7"/>
    </row>
    <row r="97" spans="1:10" ht="27.75" customHeight="1">
      <c r="A97" s="7"/>
      <c r="B97" s="7"/>
      <c r="C97" s="7"/>
      <c r="D97" s="155"/>
      <c r="E97" s="7"/>
      <c r="F97" s="7"/>
      <c r="G97" s="156"/>
      <c r="H97" s="156"/>
      <c r="I97" s="156"/>
      <c r="J97" s="7"/>
    </row>
    <row r="98" spans="1:10" ht="27.75" customHeight="1">
      <c r="A98" s="7"/>
      <c r="B98" s="7"/>
      <c r="C98" s="7"/>
      <c r="D98" s="155"/>
      <c r="E98" s="7"/>
      <c r="F98" s="7"/>
      <c r="G98" s="156"/>
      <c r="H98" s="156"/>
      <c r="I98" s="156"/>
      <c r="J98" s="7"/>
    </row>
    <row r="99" spans="1:10" ht="27.75" customHeight="1">
      <c r="A99" s="7"/>
      <c r="B99" s="7"/>
      <c r="C99" s="7"/>
      <c r="D99" s="155"/>
      <c r="E99" s="7"/>
      <c r="F99" s="7"/>
      <c r="G99" s="156"/>
      <c r="H99" s="156"/>
      <c r="I99" s="156"/>
      <c r="J99" s="7"/>
    </row>
    <row r="100" spans="1:10" ht="27.75" customHeight="1">
      <c r="A100" s="7"/>
      <c r="B100" s="7"/>
      <c r="C100" s="7"/>
      <c r="D100" s="155"/>
      <c r="E100" s="7"/>
      <c r="F100" s="7"/>
      <c r="G100" s="156"/>
      <c r="H100" s="156"/>
      <c r="I100" s="156"/>
      <c r="J100" s="7"/>
    </row>
    <row r="101" spans="1:10" ht="27.75" customHeight="1">
      <c r="A101" s="7"/>
      <c r="B101" s="7"/>
      <c r="C101" s="7"/>
      <c r="D101" s="155"/>
      <c r="E101" s="7"/>
      <c r="F101" s="7"/>
      <c r="G101" s="156"/>
      <c r="H101" s="156"/>
      <c r="I101" s="156"/>
      <c r="J101" s="7"/>
    </row>
    <row r="102" spans="1:10" ht="27.75" customHeight="1">
      <c r="A102" s="7"/>
      <c r="B102" s="7"/>
      <c r="C102" s="7"/>
      <c r="D102" s="155"/>
      <c r="E102" s="7"/>
      <c r="F102" s="7"/>
      <c r="G102" s="156"/>
      <c r="H102" s="156"/>
      <c r="I102" s="156"/>
      <c r="J102" s="7"/>
    </row>
    <row r="103" spans="1:10" ht="27.75" customHeight="1">
      <c r="A103" s="7"/>
      <c r="B103" s="7"/>
      <c r="C103" s="7"/>
      <c r="D103" s="155"/>
      <c r="E103" s="7"/>
      <c r="F103" s="7"/>
      <c r="G103" s="156"/>
      <c r="H103" s="156"/>
      <c r="I103" s="156"/>
      <c r="J103" s="7"/>
    </row>
    <row r="104" spans="1:10" ht="27.75" customHeight="1">
      <c r="A104" s="7"/>
      <c r="B104" s="7"/>
      <c r="C104" s="7"/>
      <c r="D104" s="155"/>
      <c r="E104" s="7"/>
      <c r="F104" s="7"/>
      <c r="G104" s="156"/>
      <c r="H104" s="156"/>
      <c r="I104" s="156"/>
      <c r="J104" s="7"/>
    </row>
    <row r="105" spans="1:10" ht="27.75" customHeight="1">
      <c r="A105" s="7"/>
      <c r="B105" s="7"/>
      <c r="C105" s="7"/>
      <c r="D105" s="155"/>
      <c r="E105" s="7"/>
      <c r="F105" s="7"/>
      <c r="G105" s="156"/>
      <c r="H105" s="156"/>
      <c r="I105" s="156"/>
      <c r="J105" s="7"/>
    </row>
    <row r="106" spans="1:10" ht="27.75" customHeight="1">
      <c r="A106" s="7"/>
      <c r="B106" s="7"/>
      <c r="C106" s="7"/>
      <c r="D106" s="155"/>
      <c r="E106" s="7"/>
      <c r="F106" s="7"/>
      <c r="G106" s="156"/>
      <c r="H106" s="156"/>
      <c r="I106" s="156"/>
      <c r="J106" s="7"/>
    </row>
    <row r="107" spans="1:10" ht="27.75" customHeight="1">
      <c r="A107" s="7"/>
      <c r="B107" s="7"/>
      <c r="C107" s="7"/>
      <c r="D107" s="155"/>
      <c r="E107" s="7"/>
      <c r="F107" s="7"/>
      <c r="G107" s="156"/>
      <c r="H107" s="156"/>
      <c r="I107" s="156"/>
      <c r="J107" s="7"/>
    </row>
    <row r="108" spans="1:10" ht="27.75" customHeight="1">
      <c r="A108" s="7"/>
      <c r="B108" s="7"/>
      <c r="C108" s="7"/>
      <c r="D108" s="155"/>
      <c r="E108" s="7"/>
      <c r="F108" s="7"/>
      <c r="G108" s="156"/>
      <c r="H108" s="156"/>
      <c r="I108" s="156"/>
      <c r="J108" s="7"/>
    </row>
    <row r="109" spans="1:10" ht="27.75" customHeight="1">
      <c r="A109" s="7"/>
      <c r="B109" s="7"/>
      <c r="C109" s="7"/>
      <c r="D109" s="155"/>
      <c r="E109" s="7"/>
      <c r="F109" s="7"/>
      <c r="G109" s="156"/>
      <c r="H109" s="156"/>
      <c r="I109" s="156"/>
      <c r="J109" s="7"/>
    </row>
    <row r="110" spans="1:10" ht="27.75" customHeight="1">
      <c r="A110" s="7"/>
      <c r="B110" s="7"/>
      <c r="C110" s="7"/>
      <c r="D110" s="155"/>
      <c r="E110" s="7"/>
      <c r="F110" s="7"/>
      <c r="G110" s="156"/>
      <c r="H110" s="156"/>
      <c r="I110" s="156"/>
      <c r="J110" s="7"/>
    </row>
    <row r="111" spans="1:10" ht="27.75" customHeight="1">
      <c r="A111" s="7"/>
      <c r="B111" s="7"/>
      <c r="C111" s="7"/>
      <c r="D111" s="155"/>
      <c r="E111" s="7"/>
      <c r="F111" s="7"/>
      <c r="G111" s="156"/>
      <c r="H111" s="156"/>
      <c r="I111" s="156"/>
      <c r="J111" s="7"/>
    </row>
    <row r="112" spans="1:10" ht="27.75" customHeight="1">
      <c r="A112" s="7"/>
      <c r="B112" s="7"/>
      <c r="C112" s="7"/>
      <c r="D112" s="155"/>
      <c r="E112" s="7"/>
      <c r="F112" s="7"/>
      <c r="G112" s="156"/>
      <c r="H112" s="156"/>
      <c r="I112" s="156"/>
      <c r="J112" s="7"/>
    </row>
    <row r="113" spans="1:10" ht="27.75" customHeight="1">
      <c r="A113" s="7"/>
      <c r="B113" s="7"/>
      <c r="C113" s="7"/>
      <c r="D113" s="155"/>
      <c r="E113" s="7"/>
      <c r="F113" s="7"/>
      <c r="G113" s="156"/>
      <c r="H113" s="156"/>
      <c r="I113" s="156"/>
      <c r="J113" s="7"/>
    </row>
    <row r="114" spans="1:10" ht="27.75" customHeight="1">
      <c r="A114" s="7"/>
      <c r="B114" s="7"/>
      <c r="C114" s="7"/>
      <c r="D114" s="155"/>
      <c r="E114" s="7"/>
      <c r="F114" s="7"/>
      <c r="G114" s="156"/>
      <c r="H114" s="156"/>
      <c r="I114" s="156"/>
      <c r="J114" s="7"/>
    </row>
    <row r="115" spans="1:10" ht="27.75" customHeight="1">
      <c r="A115" s="7"/>
      <c r="B115" s="7"/>
      <c r="C115" s="7"/>
      <c r="D115" s="155"/>
      <c r="E115" s="7"/>
      <c r="F115" s="7"/>
      <c r="G115" s="156"/>
      <c r="H115" s="156"/>
      <c r="I115" s="156"/>
      <c r="J115" s="7"/>
    </row>
    <row r="116" spans="1:10" ht="27.75" customHeight="1">
      <c r="A116" s="7"/>
      <c r="B116" s="7"/>
      <c r="C116" s="7"/>
      <c r="D116" s="155"/>
      <c r="E116" s="7"/>
      <c r="F116" s="7"/>
      <c r="G116" s="156"/>
      <c r="H116" s="156"/>
      <c r="I116" s="156"/>
      <c r="J116" s="7"/>
    </row>
    <row r="117" spans="1:10" ht="27.75" customHeight="1">
      <c r="A117" s="7"/>
      <c r="B117" s="7"/>
      <c r="C117" s="7"/>
      <c r="D117" s="155"/>
      <c r="E117" s="7"/>
      <c r="F117" s="7"/>
      <c r="G117" s="156"/>
      <c r="H117" s="156"/>
      <c r="I117" s="156"/>
      <c r="J117" s="7"/>
    </row>
    <row r="118" spans="1:10" ht="27.75" customHeight="1">
      <c r="A118" s="7"/>
      <c r="B118" s="7"/>
      <c r="C118" s="7"/>
      <c r="D118" s="155"/>
      <c r="E118" s="7"/>
      <c r="F118" s="7"/>
      <c r="G118" s="156"/>
      <c r="H118" s="156"/>
      <c r="I118" s="156"/>
      <c r="J118" s="7"/>
    </row>
    <row r="119" spans="1:10" ht="27.75" customHeight="1">
      <c r="A119" s="7"/>
      <c r="B119" s="7"/>
      <c r="C119" s="7"/>
      <c r="D119" s="155"/>
      <c r="E119" s="7"/>
      <c r="F119" s="7"/>
      <c r="G119" s="156"/>
      <c r="H119" s="156"/>
      <c r="I119" s="156"/>
      <c r="J119" s="7"/>
    </row>
    <row r="120" spans="1:10" ht="27.75" customHeight="1">
      <c r="A120" s="7"/>
      <c r="B120" s="7"/>
      <c r="C120" s="7"/>
      <c r="D120" s="155"/>
      <c r="E120" s="7"/>
      <c r="F120" s="7"/>
      <c r="G120" s="156"/>
      <c r="H120" s="156"/>
      <c r="I120" s="156"/>
      <c r="J120" s="7"/>
    </row>
    <row r="121" spans="1:10" ht="27.75" customHeight="1">
      <c r="A121" s="7"/>
      <c r="B121" s="7"/>
      <c r="C121" s="7"/>
      <c r="D121" s="155"/>
      <c r="E121" s="7"/>
      <c r="F121" s="7"/>
      <c r="G121" s="156"/>
      <c r="H121" s="156"/>
      <c r="I121" s="156"/>
      <c r="J121" s="7"/>
    </row>
    <row r="122" spans="1:10" ht="27.75" customHeight="1">
      <c r="A122" s="7"/>
      <c r="B122" s="7"/>
      <c r="C122" s="7"/>
      <c r="D122" s="155"/>
      <c r="E122" s="7"/>
      <c r="F122" s="7"/>
      <c r="G122" s="156"/>
      <c r="H122" s="156"/>
      <c r="I122" s="156"/>
      <c r="J122" s="7"/>
    </row>
    <row r="123" spans="1:10" ht="27.75" customHeight="1">
      <c r="A123" s="7"/>
      <c r="B123" s="7"/>
      <c r="C123" s="7"/>
      <c r="D123" s="155"/>
      <c r="E123" s="7"/>
      <c r="F123" s="7"/>
      <c r="G123" s="156"/>
      <c r="H123" s="156"/>
      <c r="I123" s="156"/>
      <c r="J123" s="7"/>
    </row>
    <row r="124" spans="1:10" ht="27.75" customHeight="1">
      <c r="A124" s="7"/>
      <c r="B124" s="7"/>
      <c r="C124" s="7"/>
      <c r="D124" s="155"/>
      <c r="E124" s="7"/>
      <c r="F124" s="7"/>
      <c r="G124" s="156"/>
      <c r="H124" s="156"/>
      <c r="I124" s="156"/>
      <c r="J124" s="7"/>
    </row>
  </sheetData>
  <sheetProtection/>
  <mergeCells count="1">
    <mergeCell ref="G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  <rowBreaks count="3" manualBreakCount="3">
    <brk id="26" max="9" man="1"/>
    <brk id="45" max="9" man="1"/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P214"/>
  <sheetViews>
    <sheetView view="pageBreakPreview" zoomScale="50" zoomScaleNormal="52" zoomScaleSheetLayoutView="50" zoomScalePageLayoutView="0" workbookViewId="0" topLeftCell="A1">
      <selection activeCell="G2" sqref="G2"/>
    </sheetView>
  </sheetViews>
  <sheetFormatPr defaultColWidth="15.7109375" defaultRowHeight="31.5" customHeight="1"/>
  <cols>
    <col min="1" max="1" width="12.140625" style="31" customWidth="1"/>
    <col min="2" max="2" width="10.57421875" style="31" customWidth="1"/>
    <col min="3" max="3" width="12.140625" style="31" customWidth="1"/>
    <col min="4" max="4" width="12.140625" style="106" customWidth="1"/>
    <col min="5" max="6" width="12.140625" style="31" customWidth="1"/>
    <col min="7" max="8" width="29.57421875" style="158" customWidth="1"/>
    <col min="9" max="9" width="26.421875" style="282" customWidth="1"/>
    <col min="10" max="10" width="82.7109375" style="31" customWidth="1"/>
    <col min="11" max="11" width="33.8515625" style="31" customWidth="1"/>
    <col min="12" max="16384" width="15.7109375" style="31" customWidth="1"/>
  </cols>
  <sheetData>
    <row r="1" spans="1:10" s="105" customFormat="1" ht="36.75" customHeight="1">
      <c r="A1" s="457" t="s">
        <v>300</v>
      </c>
      <c r="B1" s="443"/>
      <c r="C1" s="443"/>
      <c r="D1" s="444"/>
      <c r="E1" s="443"/>
      <c r="F1" s="443"/>
      <c r="G1" s="104"/>
      <c r="H1" s="104"/>
      <c r="I1" s="161"/>
      <c r="J1" s="162" t="s">
        <v>208</v>
      </c>
    </row>
    <row r="2" spans="1:187" ht="31.5" customHeight="1">
      <c r="A2" s="453" t="s">
        <v>301</v>
      </c>
      <c r="B2" s="160"/>
      <c r="C2" s="160"/>
      <c r="D2" s="24"/>
      <c r="E2" s="62"/>
      <c r="F2" s="160"/>
      <c r="G2" s="163"/>
      <c r="H2" s="164"/>
      <c r="I2" s="163"/>
      <c r="J2" s="165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</row>
    <row r="3" spans="1:187" s="108" customFormat="1" ht="40.5" customHeight="1" thickBot="1">
      <c r="A3" s="167" t="s">
        <v>140</v>
      </c>
      <c r="B3" s="168"/>
      <c r="C3" s="168"/>
      <c r="D3" s="169"/>
      <c r="E3" s="168"/>
      <c r="F3" s="168"/>
      <c r="G3" s="170"/>
      <c r="H3" s="642">
        <f>H193</f>
        <v>30051800</v>
      </c>
      <c r="I3" s="642"/>
      <c r="J3" s="171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</row>
    <row r="4" spans="1:187" ht="14.25" customHeight="1">
      <c r="A4" s="29"/>
      <c r="B4" s="29"/>
      <c r="C4" s="29"/>
      <c r="D4" s="173"/>
      <c r="E4" s="29"/>
      <c r="F4" s="29"/>
      <c r="G4" s="174"/>
      <c r="H4" s="175"/>
      <c r="I4" s="176"/>
      <c r="J4" s="177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</row>
    <row r="5" spans="1:187" ht="31.5" customHeight="1">
      <c r="A5" s="178"/>
      <c r="B5" s="179"/>
      <c r="C5" s="179"/>
      <c r="D5" s="180"/>
      <c r="E5" s="179"/>
      <c r="F5" s="179"/>
      <c r="G5" s="181" t="s">
        <v>114</v>
      </c>
      <c r="H5" s="182" t="s">
        <v>64</v>
      </c>
      <c r="I5" s="181" t="s">
        <v>3</v>
      </c>
      <c r="J5" s="183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</row>
    <row r="6" spans="1:187" ht="31.5" customHeight="1">
      <c r="A6" s="184" t="s">
        <v>1</v>
      </c>
      <c r="B6" s="184" t="s">
        <v>2</v>
      </c>
      <c r="C6" s="184" t="s">
        <v>64</v>
      </c>
      <c r="D6" s="185" t="s">
        <v>63</v>
      </c>
      <c r="E6" s="184" t="s">
        <v>3</v>
      </c>
      <c r="F6" s="184" t="s">
        <v>4</v>
      </c>
      <c r="G6" s="186" t="s">
        <v>124</v>
      </c>
      <c r="H6" s="187" t="s">
        <v>123</v>
      </c>
      <c r="I6" s="188"/>
      <c r="J6" s="189" t="s">
        <v>5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</row>
    <row r="7" spans="1:187" ht="31.5" customHeight="1">
      <c r="A7" s="32">
        <v>231</v>
      </c>
      <c r="B7" s="32">
        <v>32</v>
      </c>
      <c r="C7" s="32">
        <v>2219</v>
      </c>
      <c r="D7" s="39">
        <v>5171</v>
      </c>
      <c r="E7" s="35"/>
      <c r="F7" s="32"/>
      <c r="G7" s="55">
        <v>6000000</v>
      </c>
      <c r="H7" s="56"/>
      <c r="I7" s="57"/>
      <c r="J7" s="194" t="s">
        <v>276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</row>
    <row r="8" spans="1:187" s="106" customFormat="1" ht="31.5" customHeight="1" thickBot="1">
      <c r="A8" s="195">
        <v>231</v>
      </c>
      <c r="B8" s="195"/>
      <c r="C8" s="195">
        <v>2219</v>
      </c>
      <c r="D8" s="195"/>
      <c r="E8" s="196"/>
      <c r="F8" s="195"/>
      <c r="G8" s="197"/>
      <c r="H8" s="197">
        <f>G7</f>
        <v>6000000</v>
      </c>
      <c r="I8" s="197"/>
      <c r="J8" s="198" t="s">
        <v>84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</row>
    <row r="9" spans="1:187" ht="31.5" customHeight="1">
      <c r="A9" s="184"/>
      <c r="B9" s="184"/>
      <c r="C9" s="184"/>
      <c r="D9" s="185"/>
      <c r="E9" s="184"/>
      <c r="F9" s="184"/>
      <c r="G9" s="188"/>
      <c r="H9" s="190"/>
      <c r="I9" s="188"/>
      <c r="J9" s="189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</row>
    <row r="10" spans="1:187" ht="31.5" customHeight="1">
      <c r="A10" s="32">
        <v>231</v>
      </c>
      <c r="B10" s="32">
        <v>32</v>
      </c>
      <c r="C10" s="32">
        <v>2221</v>
      </c>
      <c r="D10" s="39">
        <v>5193</v>
      </c>
      <c r="E10" s="35"/>
      <c r="F10" s="32"/>
      <c r="G10" s="55">
        <v>50000</v>
      </c>
      <c r="H10" s="56"/>
      <c r="I10" s="57"/>
      <c r="J10" s="194" t="s">
        <v>182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</row>
    <row r="11" spans="1:187" s="106" customFormat="1" ht="31.5" customHeight="1" thickBot="1">
      <c r="A11" s="195">
        <v>231</v>
      </c>
      <c r="B11" s="195"/>
      <c r="C11" s="195">
        <v>2221</v>
      </c>
      <c r="D11" s="195"/>
      <c r="E11" s="196"/>
      <c r="F11" s="195"/>
      <c r="G11" s="197"/>
      <c r="H11" s="197">
        <f>G10</f>
        <v>50000</v>
      </c>
      <c r="I11" s="197"/>
      <c r="J11" s="198" t="s">
        <v>84</v>
      </c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</row>
    <row r="12" spans="1:187" ht="31.5" customHeight="1">
      <c r="A12" s="184"/>
      <c r="B12" s="184"/>
      <c r="C12" s="184"/>
      <c r="D12" s="185"/>
      <c r="E12" s="201"/>
      <c r="F12" s="184"/>
      <c r="G12" s="188"/>
      <c r="H12" s="190"/>
      <c r="I12" s="188"/>
      <c r="J12" s="202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</row>
    <row r="13" spans="1:187" ht="31.5" customHeight="1">
      <c r="A13" s="25">
        <v>231</v>
      </c>
      <c r="B13" s="25">
        <v>32</v>
      </c>
      <c r="C13" s="25">
        <v>2310</v>
      </c>
      <c r="D13" s="40">
        <v>5154</v>
      </c>
      <c r="E13" s="27"/>
      <c r="F13" s="25"/>
      <c r="G13" s="55">
        <v>60000</v>
      </c>
      <c r="H13" s="56"/>
      <c r="I13" s="57"/>
      <c r="J13" s="37" t="s">
        <v>25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</row>
    <row r="14" spans="1:187" s="106" customFormat="1" ht="31.5" customHeight="1" thickBot="1">
      <c r="A14" s="195">
        <v>231</v>
      </c>
      <c r="B14" s="195"/>
      <c r="C14" s="195">
        <v>2310</v>
      </c>
      <c r="D14" s="195"/>
      <c r="E14" s="196"/>
      <c r="F14" s="195"/>
      <c r="G14" s="197"/>
      <c r="H14" s="197">
        <f>G13</f>
        <v>60000</v>
      </c>
      <c r="I14" s="197"/>
      <c r="J14" s="198" t="s">
        <v>18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</row>
    <row r="15" spans="1:187" ht="31.5" customHeight="1">
      <c r="A15" s="184"/>
      <c r="B15" s="184"/>
      <c r="C15" s="184"/>
      <c r="D15" s="185"/>
      <c r="E15" s="201"/>
      <c r="F15" s="184"/>
      <c r="G15" s="188"/>
      <c r="H15" s="190"/>
      <c r="I15" s="188"/>
      <c r="J15" s="202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</row>
    <row r="16" spans="1:187" ht="31.5" customHeight="1">
      <c r="A16" s="25">
        <v>231</v>
      </c>
      <c r="B16" s="25">
        <v>32</v>
      </c>
      <c r="C16" s="25">
        <v>2321</v>
      </c>
      <c r="D16" s="40">
        <v>5154</v>
      </c>
      <c r="E16" s="35"/>
      <c r="F16" s="25"/>
      <c r="G16" s="55">
        <v>35000</v>
      </c>
      <c r="H16" s="56"/>
      <c r="I16" s="57"/>
      <c r="J16" s="37" t="s">
        <v>26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</row>
    <row r="17" spans="1:187" s="106" customFormat="1" ht="31.5" customHeight="1" thickBot="1">
      <c r="A17" s="195">
        <v>231</v>
      </c>
      <c r="B17" s="195"/>
      <c r="C17" s="195">
        <v>2321</v>
      </c>
      <c r="D17" s="195"/>
      <c r="E17" s="196"/>
      <c r="F17" s="195"/>
      <c r="G17" s="197"/>
      <c r="H17" s="197">
        <f>G16</f>
        <v>35000</v>
      </c>
      <c r="I17" s="197"/>
      <c r="J17" s="198" t="s">
        <v>27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</row>
    <row r="18" spans="1:187" ht="31.5" customHeight="1">
      <c r="A18" s="184"/>
      <c r="B18" s="184"/>
      <c r="C18" s="184">
        <v>3111</v>
      </c>
      <c r="D18" s="630">
        <v>5492</v>
      </c>
      <c r="E18" s="201"/>
      <c r="F18" s="184"/>
      <c r="G18" s="628">
        <v>300000</v>
      </c>
      <c r="H18" s="190"/>
      <c r="I18" s="188"/>
      <c r="J18" s="202" t="s">
        <v>284</v>
      </c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</row>
    <row r="19" spans="1:187" ht="31.5" customHeight="1">
      <c r="A19" s="25">
        <v>231</v>
      </c>
      <c r="B19" s="25">
        <v>32</v>
      </c>
      <c r="C19" s="25">
        <v>3111</v>
      </c>
      <c r="D19" s="23">
        <v>5331</v>
      </c>
      <c r="E19" s="27"/>
      <c r="F19" s="25"/>
      <c r="G19" s="55">
        <v>700000</v>
      </c>
      <c r="H19" s="56"/>
      <c r="I19" s="57"/>
      <c r="J19" s="37" t="s">
        <v>115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</row>
    <row r="20" spans="1:187" s="106" customFormat="1" ht="31.5" customHeight="1" thickBot="1">
      <c r="A20" s="195">
        <v>231</v>
      </c>
      <c r="B20" s="195"/>
      <c r="C20" s="195">
        <v>3111</v>
      </c>
      <c r="D20" s="195"/>
      <c r="E20" s="196"/>
      <c r="F20" s="195"/>
      <c r="G20" s="197"/>
      <c r="H20" s="197">
        <f>G18+G19</f>
        <v>1000000</v>
      </c>
      <c r="I20" s="197"/>
      <c r="J20" s="198" t="s">
        <v>28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</row>
    <row r="21" spans="1:187" ht="31.5" customHeight="1">
      <c r="A21" s="184"/>
      <c r="B21" s="184"/>
      <c r="C21" s="184"/>
      <c r="D21" s="185"/>
      <c r="E21" s="201"/>
      <c r="F21" s="184"/>
      <c r="G21" s="188"/>
      <c r="H21" s="190"/>
      <c r="I21" s="188"/>
      <c r="J21" s="202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</row>
    <row r="22" spans="1:187" ht="31.5" customHeight="1">
      <c r="A22" s="32">
        <v>231</v>
      </c>
      <c r="B22" s="32">
        <v>32</v>
      </c>
      <c r="C22" s="25">
        <v>3113</v>
      </c>
      <c r="D22" s="23">
        <v>5331</v>
      </c>
      <c r="E22" s="27"/>
      <c r="F22" s="25"/>
      <c r="G22" s="55">
        <v>1000000</v>
      </c>
      <c r="H22" s="56"/>
      <c r="I22" s="57"/>
      <c r="J22" s="37" t="s">
        <v>31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</row>
    <row r="23" spans="1:187" s="106" customFormat="1" ht="31.5" customHeight="1" thickBot="1">
      <c r="A23" s="195">
        <v>231</v>
      </c>
      <c r="B23" s="195"/>
      <c r="C23" s="195">
        <v>3113</v>
      </c>
      <c r="D23" s="195"/>
      <c r="E23" s="196"/>
      <c r="F23" s="195"/>
      <c r="G23" s="197"/>
      <c r="H23" s="197">
        <f>G22</f>
        <v>1000000</v>
      </c>
      <c r="I23" s="197"/>
      <c r="J23" s="198" t="s">
        <v>32</v>
      </c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</row>
    <row r="24" spans="1:187" ht="31.5" customHeight="1">
      <c r="A24" s="184"/>
      <c r="B24" s="184"/>
      <c r="C24" s="184"/>
      <c r="D24" s="185"/>
      <c r="E24" s="201"/>
      <c r="F24" s="184"/>
      <c r="G24" s="188"/>
      <c r="H24" s="190"/>
      <c r="I24" s="188"/>
      <c r="J24" s="202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</row>
    <row r="25" spans="1:187" ht="31.5" customHeight="1">
      <c r="A25" s="25">
        <v>231</v>
      </c>
      <c r="B25" s="25">
        <v>32</v>
      </c>
      <c r="C25" s="25">
        <v>3314</v>
      </c>
      <c r="D25" s="40">
        <v>5136</v>
      </c>
      <c r="E25" s="27"/>
      <c r="F25" s="25"/>
      <c r="G25" s="55">
        <v>3000</v>
      </c>
      <c r="H25" s="56"/>
      <c r="I25" s="57"/>
      <c r="J25" s="37" t="s">
        <v>33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</row>
    <row r="26" spans="1:187" ht="31.5" customHeight="1">
      <c r="A26" s="25">
        <v>231</v>
      </c>
      <c r="B26" s="25">
        <v>32</v>
      </c>
      <c r="C26" s="25">
        <v>3314</v>
      </c>
      <c r="D26" s="40">
        <v>5139</v>
      </c>
      <c r="E26" s="27"/>
      <c r="F26" s="25"/>
      <c r="G26" s="55">
        <v>2000</v>
      </c>
      <c r="H26" s="56"/>
      <c r="I26" s="57"/>
      <c r="J26" s="37" t="s">
        <v>241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</row>
    <row r="27" spans="1:187" ht="31.5" customHeight="1">
      <c r="A27" s="25">
        <v>231</v>
      </c>
      <c r="B27" s="25">
        <v>32</v>
      </c>
      <c r="C27" s="25">
        <v>3314</v>
      </c>
      <c r="D27" s="40">
        <v>5169</v>
      </c>
      <c r="E27" s="27"/>
      <c r="F27" s="25"/>
      <c r="G27" s="55">
        <v>10000</v>
      </c>
      <c r="H27" s="56"/>
      <c r="I27" s="57"/>
      <c r="J27" s="37" t="s">
        <v>21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</row>
    <row r="28" spans="1:187" s="106" customFormat="1" ht="31.5" customHeight="1" thickBot="1">
      <c r="A28" s="195">
        <v>231</v>
      </c>
      <c r="B28" s="195"/>
      <c r="C28" s="195">
        <v>3314</v>
      </c>
      <c r="D28" s="195"/>
      <c r="E28" s="196"/>
      <c r="F28" s="195"/>
      <c r="G28" s="197"/>
      <c r="H28" s="197">
        <f>G25+G26+G27</f>
        <v>15000</v>
      </c>
      <c r="I28" s="197"/>
      <c r="J28" s="198" t="s">
        <v>34</v>
      </c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</row>
    <row r="29" spans="1:187" ht="31.5" customHeight="1">
      <c r="A29" s="184"/>
      <c r="B29" s="184"/>
      <c r="C29" s="184">
        <v>3326</v>
      </c>
      <c r="D29" s="185">
        <v>5171</v>
      </c>
      <c r="E29" s="201"/>
      <c r="F29" s="184"/>
      <c r="G29" s="628">
        <v>200000</v>
      </c>
      <c r="H29" s="629"/>
      <c r="I29" s="188"/>
      <c r="J29" s="202" t="s">
        <v>285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</row>
    <row r="30" spans="1:187" ht="31.5" customHeight="1">
      <c r="A30" s="25">
        <v>231</v>
      </c>
      <c r="B30" s="25">
        <v>32</v>
      </c>
      <c r="C30" s="25">
        <v>3326</v>
      </c>
      <c r="D30" s="519">
        <v>5139</v>
      </c>
      <c r="E30" s="27"/>
      <c r="F30" s="25"/>
      <c r="G30" s="55">
        <v>200000</v>
      </c>
      <c r="H30" s="56"/>
      <c r="I30" s="57"/>
      <c r="J30" s="37" t="s">
        <v>277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</row>
    <row r="31" spans="1:187" s="106" customFormat="1" ht="31.5" customHeight="1" thickBot="1">
      <c r="A31" s="195">
        <v>231</v>
      </c>
      <c r="B31" s="195"/>
      <c r="C31" s="195">
        <v>3326</v>
      </c>
      <c r="D31" s="195"/>
      <c r="E31" s="196"/>
      <c r="F31" s="195"/>
      <c r="G31" s="197"/>
      <c r="H31" s="197">
        <f>G29+G30</f>
        <v>400000</v>
      </c>
      <c r="I31" s="197"/>
      <c r="J31" s="198" t="s">
        <v>248</v>
      </c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</row>
    <row r="32" spans="1:187" ht="31.5" customHeight="1">
      <c r="A32" s="184"/>
      <c r="B32" s="184"/>
      <c r="C32" s="184"/>
      <c r="D32" s="185"/>
      <c r="E32" s="201"/>
      <c r="F32" s="184"/>
      <c r="G32" s="188"/>
      <c r="H32" s="190"/>
      <c r="I32" s="188"/>
      <c r="J32" s="202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</row>
    <row r="33" spans="1:187" ht="31.5" customHeight="1">
      <c r="A33" s="32">
        <v>231</v>
      </c>
      <c r="B33" s="32">
        <v>32</v>
      </c>
      <c r="C33" s="25">
        <v>3399</v>
      </c>
      <c r="D33" s="39">
        <v>5175</v>
      </c>
      <c r="E33" s="35" t="s">
        <v>90</v>
      </c>
      <c r="F33" s="208"/>
      <c r="G33" s="55">
        <v>40000</v>
      </c>
      <c r="H33" s="56"/>
      <c r="I33" s="57"/>
      <c r="J33" s="209" t="s">
        <v>121</v>
      </c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</row>
    <row r="34" spans="1:187" ht="31.5" customHeight="1">
      <c r="A34" s="32">
        <v>231</v>
      </c>
      <c r="B34" s="32">
        <v>32</v>
      </c>
      <c r="C34" s="25">
        <v>3399</v>
      </c>
      <c r="D34" s="39">
        <v>5169</v>
      </c>
      <c r="E34" s="35" t="s">
        <v>90</v>
      </c>
      <c r="F34" s="32"/>
      <c r="G34" s="55">
        <v>20000</v>
      </c>
      <c r="H34" s="56"/>
      <c r="I34" s="57"/>
      <c r="J34" s="210" t="s">
        <v>110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</row>
    <row r="35" spans="1:187" ht="31.5" customHeight="1">
      <c r="A35" s="32">
        <v>231</v>
      </c>
      <c r="B35" s="32"/>
      <c r="C35" s="25">
        <v>3399</v>
      </c>
      <c r="D35" s="39"/>
      <c r="E35" s="33" t="s">
        <v>90</v>
      </c>
      <c r="F35" s="34"/>
      <c r="G35" s="211"/>
      <c r="H35" s="212"/>
      <c r="I35" s="213">
        <f>G34+G33</f>
        <v>60000</v>
      </c>
      <c r="J35" s="214" t="s">
        <v>78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</row>
    <row r="36" spans="1:198" ht="31.5" customHeight="1">
      <c r="A36" s="215"/>
      <c r="B36" s="215"/>
      <c r="C36" s="215"/>
      <c r="D36" s="215"/>
      <c r="E36" s="215"/>
      <c r="F36" s="215"/>
      <c r="G36" s="494"/>
      <c r="H36" s="215"/>
      <c r="I36" s="215"/>
      <c r="J36" s="215" t="s">
        <v>202</v>
      </c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</row>
    <row r="37" spans="1:187" ht="31.5" customHeight="1">
      <c r="A37" s="25">
        <v>231</v>
      </c>
      <c r="B37" s="25">
        <v>32</v>
      </c>
      <c r="C37" s="25">
        <v>3399</v>
      </c>
      <c r="D37" s="40">
        <v>5139</v>
      </c>
      <c r="E37" s="27" t="s">
        <v>91</v>
      </c>
      <c r="F37" s="25"/>
      <c r="G37" s="55">
        <v>30000</v>
      </c>
      <c r="H37" s="56"/>
      <c r="I37" s="57"/>
      <c r="J37" s="37" t="s">
        <v>35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</row>
    <row r="38" spans="1:187" ht="31.5" customHeight="1">
      <c r="A38" s="25">
        <v>231</v>
      </c>
      <c r="B38" s="32">
        <v>32</v>
      </c>
      <c r="C38" s="25">
        <v>3399</v>
      </c>
      <c r="D38" s="40">
        <v>5169</v>
      </c>
      <c r="E38" s="27" t="s">
        <v>91</v>
      </c>
      <c r="F38" s="25"/>
      <c r="G38" s="55">
        <v>150000</v>
      </c>
      <c r="H38" s="56"/>
      <c r="I38" s="57"/>
      <c r="J38" s="37" t="s">
        <v>193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</row>
    <row r="39" spans="1:187" ht="31.5" customHeight="1">
      <c r="A39" s="25">
        <v>231</v>
      </c>
      <c r="B39" s="25">
        <v>32</v>
      </c>
      <c r="C39" s="25">
        <v>3399</v>
      </c>
      <c r="D39" s="40">
        <v>5173</v>
      </c>
      <c r="E39" s="27" t="s">
        <v>91</v>
      </c>
      <c r="F39" s="25"/>
      <c r="G39" s="55">
        <v>8000</v>
      </c>
      <c r="H39" s="56"/>
      <c r="I39" s="57"/>
      <c r="J39" s="37" t="s">
        <v>69</v>
      </c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</row>
    <row r="40" spans="1:187" ht="31.5" customHeight="1">
      <c r="A40" s="25">
        <v>231</v>
      </c>
      <c r="B40" s="32">
        <v>32</v>
      </c>
      <c r="C40" s="25">
        <v>3399</v>
      </c>
      <c r="D40" s="40">
        <v>5175</v>
      </c>
      <c r="E40" s="27" t="s">
        <v>91</v>
      </c>
      <c r="F40" s="25"/>
      <c r="G40" s="55">
        <v>25000</v>
      </c>
      <c r="H40" s="56"/>
      <c r="I40" s="57"/>
      <c r="J40" s="37" t="s">
        <v>36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</row>
    <row r="41" spans="1:187" ht="31.5" customHeight="1">
      <c r="A41" s="25">
        <v>231</v>
      </c>
      <c r="B41" s="25">
        <v>32</v>
      </c>
      <c r="C41" s="25">
        <v>3399</v>
      </c>
      <c r="D41" s="40">
        <v>5192</v>
      </c>
      <c r="E41" s="27" t="s">
        <v>91</v>
      </c>
      <c r="F41" s="25"/>
      <c r="G41" s="55">
        <v>5000</v>
      </c>
      <c r="H41" s="56"/>
      <c r="I41" s="57"/>
      <c r="J41" s="37" t="s">
        <v>73</v>
      </c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</row>
    <row r="42" spans="1:187" ht="31.5" customHeight="1">
      <c r="A42" s="25">
        <v>231</v>
      </c>
      <c r="B42" s="25">
        <v>32</v>
      </c>
      <c r="C42" s="25">
        <v>3399</v>
      </c>
      <c r="D42" s="40">
        <v>5194</v>
      </c>
      <c r="E42" s="27" t="s">
        <v>91</v>
      </c>
      <c r="F42" s="25"/>
      <c r="G42" s="55">
        <v>55000</v>
      </c>
      <c r="H42" s="517"/>
      <c r="I42" s="57"/>
      <c r="J42" s="37" t="s">
        <v>256</v>
      </c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</row>
    <row r="43" spans="1:187" ht="31.5" customHeight="1">
      <c r="A43" s="25">
        <v>231</v>
      </c>
      <c r="B43" s="25"/>
      <c r="C43" s="25">
        <v>3399</v>
      </c>
      <c r="D43" s="40"/>
      <c r="E43" s="33" t="s">
        <v>91</v>
      </c>
      <c r="F43" s="34"/>
      <c r="G43" s="58"/>
      <c r="H43" s="59"/>
      <c r="I43" s="216">
        <f>G37+G38+G39+G40+G41+G42</f>
        <v>273000</v>
      </c>
      <c r="J43" s="217" t="s">
        <v>85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</row>
    <row r="44" spans="1:187" ht="31.5" customHeight="1">
      <c r="A44" s="25">
        <v>231</v>
      </c>
      <c r="B44" s="32">
        <v>32</v>
      </c>
      <c r="C44" s="25">
        <v>3399</v>
      </c>
      <c r="D44" s="40">
        <v>5169</v>
      </c>
      <c r="E44" s="35" t="s">
        <v>93</v>
      </c>
      <c r="F44" s="25"/>
      <c r="G44" s="55">
        <v>50000</v>
      </c>
      <c r="H44" s="56"/>
      <c r="I44" s="57"/>
      <c r="J44" s="37" t="s">
        <v>184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</row>
    <row r="45" spans="1:187" ht="31.5" customHeight="1">
      <c r="A45" s="25">
        <v>231</v>
      </c>
      <c r="B45" s="32">
        <v>32</v>
      </c>
      <c r="C45" s="25">
        <v>3399</v>
      </c>
      <c r="D45" s="40">
        <v>5173</v>
      </c>
      <c r="E45" s="35" t="s">
        <v>93</v>
      </c>
      <c r="F45" s="25"/>
      <c r="G45" s="55">
        <v>2000</v>
      </c>
      <c r="H45" s="56"/>
      <c r="I45" s="57"/>
      <c r="J45" s="37" t="s">
        <v>30</v>
      </c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</row>
    <row r="46" spans="1:187" ht="31.5" customHeight="1">
      <c r="A46" s="25">
        <v>231</v>
      </c>
      <c r="B46" s="32"/>
      <c r="C46" s="25">
        <v>3399</v>
      </c>
      <c r="D46" s="40"/>
      <c r="E46" s="33" t="s">
        <v>93</v>
      </c>
      <c r="F46" s="34"/>
      <c r="G46" s="58"/>
      <c r="H46" s="59"/>
      <c r="I46" s="216">
        <f>G44+G45</f>
        <v>52000</v>
      </c>
      <c r="J46" s="217" t="s">
        <v>183</v>
      </c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</row>
    <row r="47" spans="1:187" ht="31.5" customHeight="1">
      <c r="A47" s="25">
        <v>231</v>
      </c>
      <c r="B47" s="32">
        <v>32</v>
      </c>
      <c r="C47" s="25">
        <v>3399</v>
      </c>
      <c r="D47" s="40">
        <v>5169</v>
      </c>
      <c r="E47" s="35" t="s">
        <v>92</v>
      </c>
      <c r="F47" s="25"/>
      <c r="G47" s="55">
        <v>40000</v>
      </c>
      <c r="H47" s="56"/>
      <c r="I47" s="57"/>
      <c r="J47" s="37" t="s">
        <v>185</v>
      </c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</row>
    <row r="48" spans="1:187" ht="31.5" customHeight="1">
      <c r="A48" s="25">
        <v>231</v>
      </c>
      <c r="B48" s="32">
        <v>32</v>
      </c>
      <c r="C48" s="25">
        <v>3399</v>
      </c>
      <c r="D48" s="40">
        <v>5175</v>
      </c>
      <c r="E48" s="35" t="s">
        <v>92</v>
      </c>
      <c r="F48" s="25"/>
      <c r="G48" s="55">
        <v>5000</v>
      </c>
      <c r="H48" s="56"/>
      <c r="I48" s="57"/>
      <c r="J48" s="37" t="s">
        <v>186</v>
      </c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</row>
    <row r="49" spans="1:187" ht="31.5" customHeight="1">
      <c r="A49" s="25">
        <v>231</v>
      </c>
      <c r="B49" s="25">
        <v>32</v>
      </c>
      <c r="C49" s="25">
        <v>3399</v>
      </c>
      <c r="D49" s="40">
        <v>5192</v>
      </c>
      <c r="E49" s="35" t="s">
        <v>92</v>
      </c>
      <c r="F49" s="25"/>
      <c r="G49" s="55">
        <v>5000</v>
      </c>
      <c r="H49" s="56"/>
      <c r="I49" s="57"/>
      <c r="J49" s="37" t="s">
        <v>73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66"/>
      <c r="GA49" s="166"/>
      <c r="GB49" s="166"/>
      <c r="GC49" s="166"/>
      <c r="GD49" s="166"/>
      <c r="GE49" s="166"/>
    </row>
    <row r="50" spans="1:187" ht="31.5" customHeight="1">
      <c r="A50" s="25">
        <v>231</v>
      </c>
      <c r="B50" s="25"/>
      <c r="C50" s="32">
        <v>3399</v>
      </c>
      <c r="D50" s="39"/>
      <c r="E50" s="33" t="s">
        <v>92</v>
      </c>
      <c r="F50" s="34"/>
      <c r="G50" s="58"/>
      <c r="H50" s="59"/>
      <c r="I50" s="216">
        <f>G47+G48+G49</f>
        <v>50000</v>
      </c>
      <c r="J50" s="218" t="s">
        <v>249</v>
      </c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</row>
    <row r="51" spans="1:187" ht="31.5" customHeight="1">
      <c r="A51" s="25">
        <v>231</v>
      </c>
      <c r="B51" s="32">
        <v>32</v>
      </c>
      <c r="C51" s="25">
        <v>3399</v>
      </c>
      <c r="D51" s="40">
        <v>5169</v>
      </c>
      <c r="E51" s="35" t="s">
        <v>250</v>
      </c>
      <c r="F51" s="25"/>
      <c r="G51" s="55">
        <v>175000</v>
      </c>
      <c r="H51" s="56"/>
      <c r="I51" s="57"/>
      <c r="J51" s="37" t="s">
        <v>185</v>
      </c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</row>
    <row r="52" spans="1:187" ht="31.5" customHeight="1">
      <c r="A52" s="25">
        <v>231</v>
      </c>
      <c r="B52" s="32">
        <v>32</v>
      </c>
      <c r="C52" s="25">
        <v>3399</v>
      </c>
      <c r="D52" s="40">
        <v>5175</v>
      </c>
      <c r="E52" s="35" t="s">
        <v>250</v>
      </c>
      <c r="F52" s="25"/>
      <c r="G52" s="55">
        <v>20000</v>
      </c>
      <c r="H52" s="56"/>
      <c r="I52" s="57"/>
      <c r="J52" s="37" t="s">
        <v>186</v>
      </c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</row>
    <row r="53" spans="1:187" ht="31.5" customHeight="1">
      <c r="A53" s="25">
        <v>231</v>
      </c>
      <c r="B53" s="25">
        <v>32</v>
      </c>
      <c r="C53" s="25">
        <v>3399</v>
      </c>
      <c r="D53" s="40">
        <v>5192</v>
      </c>
      <c r="E53" s="35" t="s">
        <v>250</v>
      </c>
      <c r="F53" s="25"/>
      <c r="G53" s="55">
        <v>5000</v>
      </c>
      <c r="H53" s="56"/>
      <c r="I53" s="57"/>
      <c r="J53" s="37" t="s">
        <v>73</v>
      </c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166"/>
      <c r="GD53" s="166"/>
      <c r="GE53" s="166"/>
    </row>
    <row r="54" spans="1:187" ht="31.5" customHeight="1">
      <c r="A54" s="25">
        <v>231</v>
      </c>
      <c r="B54" s="25"/>
      <c r="C54" s="32">
        <v>3399</v>
      </c>
      <c r="D54" s="39"/>
      <c r="E54" s="33" t="s">
        <v>250</v>
      </c>
      <c r="F54" s="34"/>
      <c r="G54" s="58"/>
      <c r="H54" s="59"/>
      <c r="I54" s="216">
        <f>G51+G52+G53</f>
        <v>200000</v>
      </c>
      <c r="J54" s="218" t="s">
        <v>251</v>
      </c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6"/>
      <c r="FW54" s="166"/>
      <c r="FX54" s="166"/>
      <c r="FY54" s="166"/>
      <c r="FZ54" s="166"/>
      <c r="GA54" s="166"/>
      <c r="GB54" s="166"/>
      <c r="GC54" s="166"/>
      <c r="GD54" s="166"/>
      <c r="GE54" s="166"/>
    </row>
    <row r="55" spans="1:187" ht="31.5" customHeight="1">
      <c r="A55" s="25">
        <v>231</v>
      </c>
      <c r="B55" s="32">
        <v>32</v>
      </c>
      <c r="C55" s="25">
        <v>3399</v>
      </c>
      <c r="D55" s="40">
        <v>5169</v>
      </c>
      <c r="E55" s="35" t="s">
        <v>255</v>
      </c>
      <c r="F55" s="25"/>
      <c r="G55" s="55">
        <v>50000</v>
      </c>
      <c r="H55" s="56"/>
      <c r="I55" s="57"/>
      <c r="J55" s="37" t="s">
        <v>252</v>
      </c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</row>
    <row r="56" spans="1:187" ht="31.5" customHeight="1">
      <c r="A56" s="25">
        <v>231</v>
      </c>
      <c r="B56" s="25"/>
      <c r="C56" s="32">
        <v>3399</v>
      </c>
      <c r="D56" s="39"/>
      <c r="E56" s="33" t="s">
        <v>255</v>
      </c>
      <c r="F56" s="34"/>
      <c r="G56" s="58"/>
      <c r="H56" s="59"/>
      <c r="I56" s="216">
        <f>G55</f>
        <v>50000</v>
      </c>
      <c r="J56" s="218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</row>
    <row r="57" spans="1:187" s="106" customFormat="1" ht="31.5" customHeight="1" thickBot="1">
      <c r="A57" s="195">
        <v>231</v>
      </c>
      <c r="B57" s="195"/>
      <c r="C57" s="195">
        <v>3399</v>
      </c>
      <c r="D57" s="195"/>
      <c r="E57" s="196"/>
      <c r="F57" s="195"/>
      <c r="G57" s="197"/>
      <c r="H57" s="197">
        <f>I35+I43+I46+I50+I54+I56</f>
        <v>685000</v>
      </c>
      <c r="I57" s="197"/>
      <c r="J57" s="198" t="s">
        <v>37</v>
      </c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</row>
    <row r="58" spans="1:187" ht="31.5" customHeight="1">
      <c r="A58" s="184"/>
      <c r="B58" s="184"/>
      <c r="C58" s="184"/>
      <c r="D58" s="185"/>
      <c r="E58" s="201"/>
      <c r="F58" s="184"/>
      <c r="G58" s="188"/>
      <c r="H58" s="190"/>
      <c r="I58" s="188"/>
      <c r="J58" s="202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  <c r="GB58" s="166"/>
      <c r="GC58" s="166"/>
      <c r="GD58" s="166"/>
      <c r="GE58" s="166"/>
    </row>
    <row r="59" spans="1:187" ht="31.5" customHeight="1">
      <c r="A59" s="25">
        <v>231</v>
      </c>
      <c r="B59" s="25">
        <v>32</v>
      </c>
      <c r="C59" s="25">
        <v>3412</v>
      </c>
      <c r="D59" s="40">
        <v>5139</v>
      </c>
      <c r="E59" s="27" t="s">
        <v>94</v>
      </c>
      <c r="F59" s="25"/>
      <c r="G59" s="55">
        <v>10000</v>
      </c>
      <c r="H59" s="56"/>
      <c r="I59" s="57"/>
      <c r="J59" s="28" t="s">
        <v>194</v>
      </c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66"/>
      <c r="GA59" s="166"/>
      <c r="GB59" s="166"/>
      <c r="GC59" s="166"/>
      <c r="GD59" s="166"/>
      <c r="GE59" s="166"/>
    </row>
    <row r="60" spans="1:187" ht="31.5" customHeight="1">
      <c r="A60" s="25">
        <v>231</v>
      </c>
      <c r="B60" s="25">
        <v>32</v>
      </c>
      <c r="C60" s="25">
        <v>3412</v>
      </c>
      <c r="D60" s="40">
        <v>5154</v>
      </c>
      <c r="E60" s="27" t="s">
        <v>94</v>
      </c>
      <c r="F60" s="25"/>
      <c r="G60" s="55">
        <v>70000</v>
      </c>
      <c r="H60" s="56"/>
      <c r="I60" s="57"/>
      <c r="J60" s="28" t="s">
        <v>43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</row>
    <row r="61" spans="1:187" ht="31.5" customHeight="1">
      <c r="A61" s="25">
        <v>231</v>
      </c>
      <c r="B61" s="25">
        <v>32</v>
      </c>
      <c r="C61" s="25">
        <v>3412</v>
      </c>
      <c r="D61" s="40">
        <v>5169</v>
      </c>
      <c r="E61" s="27" t="s">
        <v>94</v>
      </c>
      <c r="F61" s="25"/>
      <c r="G61" s="55">
        <v>110000</v>
      </c>
      <c r="H61" s="56"/>
      <c r="I61" s="57"/>
      <c r="J61" s="28" t="s">
        <v>187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</row>
    <row r="62" spans="1:187" s="106" customFormat="1" ht="31.5" customHeight="1" thickBot="1">
      <c r="A62" s="195">
        <v>231</v>
      </c>
      <c r="B62" s="195"/>
      <c r="C62" s="195">
        <v>3412</v>
      </c>
      <c r="D62" s="195"/>
      <c r="E62" s="196"/>
      <c r="F62" s="195"/>
      <c r="G62" s="197"/>
      <c r="H62" s="197">
        <f>G59+G60+G61</f>
        <v>190000</v>
      </c>
      <c r="I62" s="197"/>
      <c r="J62" s="198" t="s">
        <v>86</v>
      </c>
      <c r="K62" s="199"/>
      <c r="L62" s="199"/>
      <c r="M62" s="199"/>
      <c r="N62" s="199"/>
      <c r="O62" s="199"/>
      <c r="P62" s="199"/>
      <c r="Q62" s="19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219"/>
      <c r="FF62" s="219"/>
      <c r="FG62" s="219"/>
      <c r="FH62" s="219"/>
      <c r="FI62" s="219"/>
      <c r="FJ62" s="219"/>
      <c r="FK62" s="219"/>
      <c r="FL62" s="219"/>
      <c r="FM62" s="219"/>
      <c r="FN62" s="219"/>
      <c r="FO62" s="219"/>
      <c r="FP62" s="219"/>
      <c r="FQ62" s="219"/>
      <c r="FR62" s="219"/>
      <c r="FS62" s="219"/>
      <c r="FT62" s="219"/>
      <c r="FU62" s="219"/>
      <c r="FV62" s="219"/>
      <c r="FW62" s="219"/>
      <c r="FX62" s="219"/>
      <c r="FY62" s="219"/>
      <c r="FZ62" s="219"/>
      <c r="GA62" s="219"/>
      <c r="GB62" s="219"/>
      <c r="GC62" s="219"/>
      <c r="GD62" s="219"/>
      <c r="GE62" s="219"/>
    </row>
    <row r="63" spans="1:187" ht="31.5" customHeight="1">
      <c r="A63" s="25">
        <v>231</v>
      </c>
      <c r="B63" s="25">
        <v>32</v>
      </c>
      <c r="C63" s="25">
        <v>3419</v>
      </c>
      <c r="D63" s="26">
        <v>5222</v>
      </c>
      <c r="E63" s="27" t="s">
        <v>257</v>
      </c>
      <c r="F63" s="25"/>
      <c r="G63" s="55">
        <v>500000</v>
      </c>
      <c r="H63" s="56"/>
      <c r="I63" s="57"/>
      <c r="J63" s="28" t="s">
        <v>278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</row>
    <row r="64" spans="1:187" s="106" customFormat="1" ht="31.5" customHeight="1" thickBot="1">
      <c r="A64" s="195">
        <v>231</v>
      </c>
      <c r="B64" s="195"/>
      <c r="C64" s="195">
        <v>3419</v>
      </c>
      <c r="D64" s="195"/>
      <c r="E64" s="196"/>
      <c r="F64" s="195"/>
      <c r="G64" s="197"/>
      <c r="H64" s="197">
        <f>G63</f>
        <v>500000</v>
      </c>
      <c r="I64" s="197"/>
      <c r="J64" s="198" t="s">
        <v>195</v>
      </c>
      <c r="K64" s="199"/>
      <c r="L64" s="199"/>
      <c r="M64" s="199"/>
      <c r="N64" s="199"/>
      <c r="O64" s="199"/>
      <c r="P64" s="199"/>
      <c r="Q64" s="19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</row>
    <row r="65" spans="1:187" ht="31.5" customHeight="1">
      <c r="A65" s="184"/>
      <c r="B65" s="184"/>
      <c r="C65" s="184"/>
      <c r="D65" s="185"/>
      <c r="E65" s="201"/>
      <c r="F65" s="184"/>
      <c r="G65" s="188"/>
      <c r="H65" s="190"/>
      <c r="I65" s="188"/>
      <c r="J65" s="202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</row>
    <row r="66" spans="1:187" ht="31.5" customHeight="1">
      <c r="A66" s="25">
        <v>231</v>
      </c>
      <c r="B66" s="25">
        <v>32</v>
      </c>
      <c r="C66" s="25">
        <v>3429</v>
      </c>
      <c r="D66" s="40">
        <v>5171</v>
      </c>
      <c r="E66" s="35" t="s">
        <v>95</v>
      </c>
      <c r="F66" s="32"/>
      <c r="G66" s="55">
        <v>25000</v>
      </c>
      <c r="H66" s="56"/>
      <c r="I66" s="57"/>
      <c r="J66" s="28" t="s">
        <v>188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</row>
    <row r="67" spans="1:187" ht="31.5" customHeight="1">
      <c r="A67" s="25">
        <v>231</v>
      </c>
      <c r="B67" s="25"/>
      <c r="C67" s="25">
        <v>3429</v>
      </c>
      <c r="D67" s="40"/>
      <c r="E67" s="33" t="s">
        <v>95</v>
      </c>
      <c r="F67" s="34"/>
      <c r="G67" s="58"/>
      <c r="H67" s="59"/>
      <c r="I67" s="58">
        <f>G66</f>
        <v>25000</v>
      </c>
      <c r="J67" s="36" t="s">
        <v>258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</row>
    <row r="68" spans="1:187" ht="31.5" customHeight="1">
      <c r="A68" s="25">
        <v>231</v>
      </c>
      <c r="B68" s="25">
        <v>32</v>
      </c>
      <c r="C68" s="25">
        <v>3429</v>
      </c>
      <c r="D68" s="40">
        <v>5171</v>
      </c>
      <c r="E68" s="25">
        <v>3007</v>
      </c>
      <c r="F68" s="25"/>
      <c r="G68" s="55">
        <v>20000</v>
      </c>
      <c r="H68" s="56"/>
      <c r="I68" s="57"/>
      <c r="J68" s="28" t="s">
        <v>137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</row>
    <row r="69" spans="1:187" ht="31.5" customHeight="1">
      <c r="A69" s="25"/>
      <c r="B69" s="25"/>
      <c r="C69" s="25">
        <v>3429</v>
      </c>
      <c r="D69" s="40"/>
      <c r="E69" s="33">
        <v>3007</v>
      </c>
      <c r="F69" s="34"/>
      <c r="G69" s="58"/>
      <c r="H69" s="59"/>
      <c r="I69" s="58">
        <f>G68</f>
        <v>20000</v>
      </c>
      <c r="J69" s="36" t="s">
        <v>113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</row>
    <row r="70" spans="1:187" s="68" customFormat="1" ht="31.5" customHeight="1">
      <c r="A70" s="63"/>
      <c r="B70" s="63"/>
      <c r="C70" s="63"/>
      <c r="D70" s="64"/>
      <c r="E70" s="65"/>
      <c r="F70" s="63"/>
      <c r="G70" s="66"/>
      <c r="H70" s="67"/>
      <c r="I70" s="66"/>
      <c r="J70" s="215" t="s">
        <v>203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</row>
    <row r="71" spans="1:187" ht="48" customHeight="1">
      <c r="A71" s="25">
        <v>231</v>
      </c>
      <c r="B71" s="25">
        <v>32</v>
      </c>
      <c r="C71" s="25">
        <v>3429</v>
      </c>
      <c r="D71" s="26">
        <v>5222</v>
      </c>
      <c r="E71" s="27" t="s">
        <v>77</v>
      </c>
      <c r="F71" s="25"/>
      <c r="G71" s="55">
        <v>65000</v>
      </c>
      <c r="H71" s="60"/>
      <c r="I71" s="57"/>
      <c r="J71" s="37" t="s">
        <v>274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</row>
    <row r="72" spans="1:187" ht="31.5" customHeight="1">
      <c r="A72" s="25"/>
      <c r="B72" s="25"/>
      <c r="C72" s="25">
        <v>3429</v>
      </c>
      <c r="D72" s="40"/>
      <c r="E72" s="33" t="s">
        <v>77</v>
      </c>
      <c r="F72" s="34"/>
      <c r="G72" s="58"/>
      <c r="H72" s="59"/>
      <c r="I72" s="58">
        <f>G71</f>
        <v>65000</v>
      </c>
      <c r="J72" s="38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</row>
    <row r="73" spans="1:187" s="106" customFormat="1" ht="31.5" customHeight="1" thickBot="1">
      <c r="A73" s="195">
        <v>231</v>
      </c>
      <c r="B73" s="195"/>
      <c r="C73" s="195">
        <v>3429</v>
      </c>
      <c r="D73" s="195"/>
      <c r="E73" s="196"/>
      <c r="F73" s="195"/>
      <c r="G73" s="197"/>
      <c r="H73" s="197">
        <f>G71+G68+G66</f>
        <v>110000</v>
      </c>
      <c r="I73" s="197"/>
      <c r="J73" s="198" t="s">
        <v>125</v>
      </c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  <c r="FP73" s="199"/>
      <c r="FQ73" s="199"/>
      <c r="FR73" s="199"/>
      <c r="FS73" s="199"/>
      <c r="FT73" s="199"/>
      <c r="FU73" s="199"/>
      <c r="FV73" s="199"/>
      <c r="FW73" s="199"/>
      <c r="FX73" s="199"/>
      <c r="FY73" s="199"/>
      <c r="FZ73" s="199"/>
      <c r="GA73" s="199"/>
      <c r="GB73" s="199"/>
      <c r="GC73" s="199"/>
      <c r="GD73" s="199"/>
      <c r="GE73" s="199"/>
    </row>
    <row r="74" spans="1:187" s="68" customFormat="1" ht="31.5" customHeight="1">
      <c r="A74" s="63"/>
      <c r="B74" s="63"/>
      <c r="C74" s="63"/>
      <c r="D74" s="64"/>
      <c r="E74" s="65"/>
      <c r="F74" s="63"/>
      <c r="G74" s="66"/>
      <c r="H74" s="67"/>
      <c r="I74" s="66"/>
      <c r="J74" s="215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</row>
    <row r="75" spans="1:187" ht="48" customHeight="1">
      <c r="A75" s="25">
        <v>236</v>
      </c>
      <c r="B75" s="25">
        <v>10</v>
      </c>
      <c r="C75" s="25">
        <v>3611</v>
      </c>
      <c r="D75" s="522">
        <v>5660</v>
      </c>
      <c r="E75" s="27" t="s">
        <v>77</v>
      </c>
      <c r="F75" s="25"/>
      <c r="G75" s="55">
        <v>500000</v>
      </c>
      <c r="H75" s="60"/>
      <c r="I75" s="57"/>
      <c r="J75" s="37" t="s">
        <v>269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</row>
    <row r="76" spans="1:187" s="106" customFormat="1" ht="31.5" customHeight="1" thickBot="1">
      <c r="A76" s="195">
        <v>236</v>
      </c>
      <c r="B76" s="195"/>
      <c r="C76" s="195">
        <v>3611</v>
      </c>
      <c r="D76" s="195"/>
      <c r="E76" s="196"/>
      <c r="F76" s="195"/>
      <c r="G76" s="197"/>
      <c r="H76" s="197">
        <f>G75+G72+G70</f>
        <v>500000</v>
      </c>
      <c r="I76" s="197"/>
      <c r="J76" s="198" t="s">
        <v>268</v>
      </c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199"/>
      <c r="GD76" s="199"/>
      <c r="GE76" s="199"/>
    </row>
    <row r="77" spans="1:187" ht="31.5" customHeight="1">
      <c r="A77" s="184"/>
      <c r="B77" s="184"/>
      <c r="C77" s="184"/>
      <c r="D77" s="185"/>
      <c r="E77" s="201"/>
      <c r="F77" s="184"/>
      <c r="G77" s="188"/>
      <c r="H77" s="190"/>
      <c r="I77" s="188"/>
      <c r="J77" s="202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</row>
    <row r="78" spans="1:187" ht="31.5" customHeight="1">
      <c r="A78" s="25">
        <v>231</v>
      </c>
      <c r="B78" s="25">
        <v>32</v>
      </c>
      <c r="C78" s="25">
        <v>3612</v>
      </c>
      <c r="D78" s="40">
        <v>5139</v>
      </c>
      <c r="E78" s="27" t="s">
        <v>97</v>
      </c>
      <c r="F78" s="25"/>
      <c r="G78" s="55">
        <v>200000</v>
      </c>
      <c r="H78" s="56"/>
      <c r="I78" s="57"/>
      <c r="J78" s="28" t="s">
        <v>24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</row>
    <row r="79" spans="1:187" ht="31.5" customHeight="1">
      <c r="A79" s="25">
        <v>231</v>
      </c>
      <c r="B79" s="25">
        <v>32</v>
      </c>
      <c r="C79" s="25">
        <v>3612</v>
      </c>
      <c r="D79" s="40">
        <v>5151</v>
      </c>
      <c r="E79" s="27" t="s">
        <v>97</v>
      </c>
      <c r="F79" s="25"/>
      <c r="G79" s="55">
        <v>280000</v>
      </c>
      <c r="H79" s="56"/>
      <c r="I79" s="57"/>
      <c r="J79" s="28" t="s">
        <v>17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</row>
    <row r="80" spans="1:187" ht="31.5" customHeight="1">
      <c r="A80" s="25">
        <v>231</v>
      </c>
      <c r="B80" s="25">
        <v>32</v>
      </c>
      <c r="C80" s="25">
        <v>3612</v>
      </c>
      <c r="D80" s="40">
        <v>5153</v>
      </c>
      <c r="E80" s="27" t="s">
        <v>97</v>
      </c>
      <c r="F80" s="25"/>
      <c r="G80" s="55">
        <v>560000</v>
      </c>
      <c r="H80" s="56"/>
      <c r="I80" s="57"/>
      <c r="J80" s="28" t="s">
        <v>29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</row>
    <row r="81" spans="1:187" ht="31.5" customHeight="1">
      <c r="A81" s="25">
        <v>231</v>
      </c>
      <c r="B81" s="25">
        <v>32</v>
      </c>
      <c r="C81" s="25">
        <v>3612</v>
      </c>
      <c r="D81" s="40">
        <v>5154</v>
      </c>
      <c r="E81" s="27" t="s">
        <v>97</v>
      </c>
      <c r="F81" s="25"/>
      <c r="G81" s="55">
        <v>50000</v>
      </c>
      <c r="H81" s="56"/>
      <c r="I81" s="57"/>
      <c r="J81" s="28" t="s">
        <v>25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</row>
    <row r="82" spans="1:187" ht="31.5" customHeight="1">
      <c r="A82" s="25">
        <v>231</v>
      </c>
      <c r="B82" s="25">
        <v>32</v>
      </c>
      <c r="C82" s="25">
        <v>3612</v>
      </c>
      <c r="D82" s="40">
        <v>5164</v>
      </c>
      <c r="E82" s="27" t="s">
        <v>97</v>
      </c>
      <c r="F82" s="25"/>
      <c r="G82" s="55">
        <v>140000</v>
      </c>
      <c r="H82" s="56"/>
      <c r="I82" s="57"/>
      <c r="J82" s="28" t="s">
        <v>72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</row>
    <row r="83" spans="1:187" ht="31.5" customHeight="1">
      <c r="A83" s="25">
        <v>231</v>
      </c>
      <c r="B83" s="25">
        <v>32</v>
      </c>
      <c r="C83" s="25">
        <v>3612</v>
      </c>
      <c r="D83" s="40">
        <v>5169</v>
      </c>
      <c r="E83" s="27" t="s">
        <v>97</v>
      </c>
      <c r="F83" s="25"/>
      <c r="G83" s="55">
        <v>250000</v>
      </c>
      <c r="H83" s="56"/>
      <c r="I83" s="57"/>
      <c r="J83" s="28" t="s">
        <v>116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</row>
    <row r="84" spans="1:187" ht="31.5" customHeight="1">
      <c r="A84" s="25">
        <v>231</v>
      </c>
      <c r="B84" s="25">
        <v>32</v>
      </c>
      <c r="C84" s="25">
        <v>3612</v>
      </c>
      <c r="D84" s="40">
        <v>5171</v>
      </c>
      <c r="E84" s="27" t="s">
        <v>97</v>
      </c>
      <c r="F84" s="25"/>
      <c r="G84" s="55">
        <v>1000000</v>
      </c>
      <c r="H84" s="56"/>
      <c r="I84" s="57"/>
      <c r="J84" s="28" t="s">
        <v>289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</row>
    <row r="85" spans="1:187" s="106" customFormat="1" ht="31.5" customHeight="1" thickBot="1">
      <c r="A85" s="195">
        <v>231</v>
      </c>
      <c r="B85" s="195"/>
      <c r="C85" s="195">
        <v>3612</v>
      </c>
      <c r="D85" s="195"/>
      <c r="E85" s="196"/>
      <c r="F85" s="195"/>
      <c r="G85" s="197"/>
      <c r="H85" s="197">
        <f>G78+G79+G80+G81+G82+G83+G84</f>
        <v>2480000</v>
      </c>
      <c r="I85" s="197"/>
      <c r="J85" s="221" t="s">
        <v>41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  <c r="CS85" s="219"/>
      <c r="CT85" s="219"/>
      <c r="CU85" s="219"/>
      <c r="CV85" s="219"/>
      <c r="CW85" s="219"/>
      <c r="CX85" s="219"/>
      <c r="CY85" s="219"/>
      <c r="CZ85" s="219"/>
      <c r="DA85" s="219"/>
      <c r="DB85" s="219"/>
      <c r="DC85" s="219"/>
      <c r="DD85" s="219"/>
      <c r="DE85" s="219"/>
      <c r="DF85" s="219"/>
      <c r="DG85" s="219"/>
      <c r="DH85" s="219"/>
      <c r="DI85" s="219"/>
      <c r="DJ85" s="219"/>
      <c r="DK85" s="219"/>
      <c r="DL85" s="219"/>
      <c r="DM85" s="219"/>
      <c r="DN85" s="219"/>
      <c r="DO85" s="219"/>
      <c r="DP85" s="219"/>
      <c r="DQ85" s="219"/>
      <c r="DR85" s="219"/>
      <c r="DS85" s="219"/>
      <c r="DT85" s="219"/>
      <c r="DU85" s="219"/>
      <c r="DV85" s="219"/>
      <c r="DW85" s="219"/>
      <c r="DX85" s="219"/>
      <c r="DY85" s="219"/>
      <c r="DZ85" s="219"/>
      <c r="EA85" s="219"/>
      <c r="EB85" s="219"/>
      <c r="EC85" s="219"/>
      <c r="ED85" s="219"/>
      <c r="EE85" s="219"/>
      <c r="EF85" s="219"/>
      <c r="EG85" s="219"/>
      <c r="EH85" s="219"/>
      <c r="EI85" s="219"/>
      <c r="EJ85" s="219"/>
      <c r="EK85" s="219"/>
      <c r="EL85" s="219"/>
      <c r="EM85" s="219"/>
      <c r="EN85" s="219"/>
      <c r="EO85" s="219"/>
      <c r="EP85" s="219"/>
      <c r="EQ85" s="219"/>
      <c r="ER85" s="219"/>
      <c r="ES85" s="219"/>
      <c r="ET85" s="219"/>
      <c r="EU85" s="219"/>
      <c r="EV85" s="219"/>
      <c r="EW85" s="219"/>
      <c r="EX85" s="219"/>
      <c r="EY85" s="219"/>
      <c r="EZ85" s="219"/>
      <c r="FA85" s="219"/>
      <c r="FB85" s="219"/>
      <c r="FC85" s="219"/>
      <c r="FD85" s="219"/>
      <c r="FE85" s="219"/>
      <c r="FF85" s="219"/>
      <c r="FG85" s="219"/>
      <c r="FH85" s="219"/>
      <c r="FI85" s="219"/>
      <c r="FJ85" s="219"/>
      <c r="FK85" s="219"/>
      <c r="FL85" s="219"/>
      <c r="FM85" s="219"/>
      <c r="FN85" s="219"/>
      <c r="FO85" s="219"/>
      <c r="FP85" s="219"/>
      <c r="FQ85" s="219"/>
      <c r="FR85" s="219"/>
      <c r="FS85" s="219"/>
      <c r="FT85" s="219"/>
      <c r="FU85" s="219"/>
      <c r="FV85" s="219"/>
      <c r="FW85" s="219"/>
      <c r="FX85" s="219"/>
      <c r="FY85" s="219"/>
      <c r="FZ85" s="219"/>
      <c r="GA85" s="219"/>
      <c r="GB85" s="219"/>
      <c r="GC85" s="219"/>
      <c r="GD85" s="219"/>
      <c r="GE85" s="219"/>
    </row>
    <row r="86" spans="1:187" ht="31.5" customHeight="1">
      <c r="A86" s="184"/>
      <c r="B86" s="184"/>
      <c r="C86" s="184"/>
      <c r="D86" s="185"/>
      <c r="E86" s="201"/>
      <c r="F86" s="184"/>
      <c r="G86" s="188"/>
      <c r="H86" s="190"/>
      <c r="I86" s="188"/>
      <c r="J86" s="222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</row>
    <row r="87" spans="1:187" ht="31.5" customHeight="1">
      <c r="A87" s="25">
        <v>231</v>
      </c>
      <c r="B87" s="25">
        <v>32</v>
      </c>
      <c r="C87" s="25">
        <v>3631</v>
      </c>
      <c r="D87" s="40">
        <v>5139</v>
      </c>
      <c r="E87" s="27"/>
      <c r="F87" s="25"/>
      <c r="G87" s="55">
        <v>150000</v>
      </c>
      <c r="H87" s="56"/>
      <c r="I87" s="57"/>
      <c r="J87" s="28" t="s">
        <v>24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</row>
    <row r="88" spans="1:187" ht="31.5" customHeight="1">
      <c r="A88" s="25">
        <v>231</v>
      </c>
      <c r="B88" s="25">
        <v>32</v>
      </c>
      <c r="C88" s="25">
        <v>3631</v>
      </c>
      <c r="D88" s="40">
        <v>5154</v>
      </c>
      <c r="E88" s="27"/>
      <c r="F88" s="25"/>
      <c r="G88" s="55">
        <v>55000</v>
      </c>
      <c r="H88" s="56"/>
      <c r="I88" s="57"/>
      <c r="J88" s="28" t="s">
        <v>38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</row>
    <row r="89" spans="1:187" ht="31.5" customHeight="1">
      <c r="A89" s="25">
        <v>231</v>
      </c>
      <c r="B89" s="25">
        <v>32</v>
      </c>
      <c r="C89" s="25">
        <v>3631</v>
      </c>
      <c r="D89" s="40">
        <v>5171</v>
      </c>
      <c r="E89" s="27"/>
      <c r="F89" s="25"/>
      <c r="G89" s="55">
        <v>80000</v>
      </c>
      <c r="H89" s="56"/>
      <c r="I89" s="57"/>
      <c r="J89" s="28" t="s">
        <v>135</v>
      </c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/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6"/>
      <c r="FT89" s="166"/>
      <c r="FU89" s="166"/>
      <c r="FV89" s="166"/>
      <c r="FW89" s="166"/>
      <c r="FX89" s="166"/>
      <c r="FY89" s="166"/>
      <c r="FZ89" s="166"/>
      <c r="GA89" s="166"/>
      <c r="GB89" s="166"/>
      <c r="GC89" s="166"/>
      <c r="GD89" s="166"/>
      <c r="GE89" s="166"/>
    </row>
    <row r="90" spans="1:187" s="106" customFormat="1" ht="31.5" customHeight="1" thickBot="1">
      <c r="A90" s="195">
        <v>231</v>
      </c>
      <c r="B90" s="195"/>
      <c r="C90" s="195">
        <v>3631</v>
      </c>
      <c r="D90" s="195"/>
      <c r="E90" s="196"/>
      <c r="F90" s="195"/>
      <c r="G90" s="197"/>
      <c r="H90" s="197">
        <f>G87+G88+G89</f>
        <v>285000</v>
      </c>
      <c r="I90" s="197"/>
      <c r="J90" s="221" t="s">
        <v>42</v>
      </c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</row>
    <row r="91" spans="1:187" s="499" customFormat="1" ht="31.5" customHeight="1">
      <c r="A91" s="232"/>
      <c r="B91" s="232"/>
      <c r="C91" s="232"/>
      <c r="D91" s="232"/>
      <c r="E91" s="496"/>
      <c r="F91" s="232"/>
      <c r="G91" s="234"/>
      <c r="H91" s="234"/>
      <c r="I91" s="234"/>
      <c r="J91" s="497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  <c r="AF91" s="498"/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498"/>
      <c r="BE91" s="498"/>
      <c r="BF91" s="498"/>
      <c r="BG91" s="498"/>
      <c r="BH91" s="498"/>
      <c r="BI91" s="498"/>
      <c r="BJ91" s="498"/>
      <c r="BK91" s="498"/>
      <c r="BL91" s="498"/>
      <c r="BM91" s="498"/>
      <c r="BN91" s="498"/>
      <c r="BO91" s="498"/>
      <c r="BP91" s="498"/>
      <c r="BQ91" s="498"/>
      <c r="BR91" s="498"/>
      <c r="BS91" s="498"/>
      <c r="BT91" s="498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  <c r="CE91" s="498"/>
      <c r="CF91" s="498"/>
      <c r="CG91" s="498"/>
      <c r="CH91" s="498"/>
      <c r="CI91" s="498"/>
      <c r="CJ91" s="498"/>
      <c r="CK91" s="498"/>
      <c r="CL91" s="498"/>
      <c r="CM91" s="498"/>
      <c r="CN91" s="498"/>
      <c r="CO91" s="498"/>
      <c r="CP91" s="498"/>
      <c r="CQ91" s="498"/>
      <c r="CR91" s="498"/>
      <c r="CS91" s="498"/>
      <c r="CT91" s="498"/>
      <c r="CU91" s="498"/>
      <c r="CV91" s="498"/>
      <c r="CW91" s="498"/>
      <c r="CX91" s="498"/>
      <c r="CY91" s="498"/>
      <c r="CZ91" s="498"/>
      <c r="DA91" s="498"/>
      <c r="DB91" s="498"/>
      <c r="DC91" s="498"/>
      <c r="DD91" s="498"/>
      <c r="DE91" s="498"/>
      <c r="DF91" s="498"/>
      <c r="DG91" s="498"/>
      <c r="DH91" s="498"/>
      <c r="DI91" s="498"/>
      <c r="DJ91" s="498"/>
      <c r="DK91" s="498"/>
      <c r="DL91" s="498"/>
      <c r="DM91" s="498"/>
      <c r="DN91" s="498"/>
      <c r="DO91" s="498"/>
      <c r="DP91" s="498"/>
      <c r="DQ91" s="498"/>
      <c r="DR91" s="498"/>
      <c r="DS91" s="498"/>
      <c r="DT91" s="498"/>
      <c r="DU91" s="498"/>
      <c r="DV91" s="498"/>
      <c r="DW91" s="498"/>
      <c r="DX91" s="498"/>
      <c r="DY91" s="498"/>
      <c r="DZ91" s="498"/>
      <c r="EA91" s="498"/>
      <c r="EB91" s="498"/>
      <c r="EC91" s="498"/>
      <c r="ED91" s="498"/>
      <c r="EE91" s="498"/>
      <c r="EF91" s="498"/>
      <c r="EG91" s="498"/>
      <c r="EH91" s="498"/>
      <c r="EI91" s="498"/>
      <c r="EJ91" s="498"/>
      <c r="EK91" s="498"/>
      <c r="EL91" s="498"/>
      <c r="EM91" s="498"/>
      <c r="EN91" s="498"/>
      <c r="EO91" s="498"/>
      <c r="EP91" s="498"/>
      <c r="EQ91" s="498"/>
      <c r="ER91" s="498"/>
      <c r="ES91" s="498"/>
      <c r="ET91" s="498"/>
      <c r="EU91" s="498"/>
      <c r="EV91" s="498"/>
      <c r="EW91" s="498"/>
      <c r="EX91" s="498"/>
      <c r="EY91" s="498"/>
      <c r="EZ91" s="498"/>
      <c r="FA91" s="498"/>
      <c r="FB91" s="498"/>
      <c r="FC91" s="498"/>
      <c r="FD91" s="498"/>
      <c r="FE91" s="498"/>
      <c r="FF91" s="498"/>
      <c r="FG91" s="498"/>
      <c r="FH91" s="498"/>
      <c r="FI91" s="498"/>
      <c r="FJ91" s="498"/>
      <c r="FK91" s="498"/>
      <c r="FL91" s="498"/>
      <c r="FM91" s="498"/>
      <c r="FN91" s="498"/>
      <c r="FO91" s="498"/>
      <c r="FP91" s="498"/>
      <c r="FQ91" s="498"/>
      <c r="FR91" s="498"/>
      <c r="FS91" s="498"/>
      <c r="FT91" s="498"/>
      <c r="FU91" s="498"/>
      <c r="FV91" s="498"/>
      <c r="FW91" s="498"/>
      <c r="FX91" s="498"/>
      <c r="FY91" s="498"/>
      <c r="FZ91" s="498"/>
      <c r="GA91" s="498"/>
      <c r="GB91" s="498"/>
      <c r="GC91" s="498"/>
      <c r="GD91" s="498"/>
      <c r="GE91" s="498"/>
    </row>
    <row r="92" spans="1:187" ht="31.5" customHeight="1">
      <c r="A92" s="25">
        <v>231</v>
      </c>
      <c r="B92" s="25">
        <v>32</v>
      </c>
      <c r="C92" s="25">
        <v>3632</v>
      </c>
      <c r="D92" s="40">
        <v>5139</v>
      </c>
      <c r="E92" s="27"/>
      <c r="F92" s="25"/>
      <c r="G92" s="55">
        <v>20000</v>
      </c>
      <c r="H92" s="56"/>
      <c r="I92" s="57"/>
      <c r="J92" s="28" t="s">
        <v>241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</row>
    <row r="93" spans="1:187" ht="31.5" customHeight="1">
      <c r="A93" s="25">
        <v>231</v>
      </c>
      <c r="B93" s="25">
        <v>32</v>
      </c>
      <c r="C93" s="25">
        <v>3632</v>
      </c>
      <c r="D93" s="40">
        <v>5171</v>
      </c>
      <c r="E93" s="27"/>
      <c r="F93" s="25"/>
      <c r="G93" s="55">
        <v>30000</v>
      </c>
      <c r="H93" s="56"/>
      <c r="I93" s="57"/>
      <c r="J93" s="28" t="s">
        <v>135</v>
      </c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  <c r="GB93" s="166"/>
      <c r="GC93" s="166"/>
      <c r="GD93" s="166"/>
      <c r="GE93" s="166"/>
    </row>
    <row r="94" spans="1:187" s="106" customFormat="1" ht="31.5" customHeight="1" thickBot="1">
      <c r="A94" s="195">
        <v>231</v>
      </c>
      <c r="B94" s="195"/>
      <c r="C94" s="195">
        <v>3632</v>
      </c>
      <c r="D94" s="195"/>
      <c r="E94" s="196"/>
      <c r="F94" s="195"/>
      <c r="G94" s="197"/>
      <c r="H94" s="197">
        <f>G92+G93</f>
        <v>50000</v>
      </c>
      <c r="I94" s="197"/>
      <c r="J94" s="221" t="s">
        <v>242</v>
      </c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</row>
    <row r="95" spans="1:187" ht="31.5" customHeight="1">
      <c r="A95" s="223"/>
      <c r="B95" s="223"/>
      <c r="C95" s="223"/>
      <c r="D95" s="224"/>
      <c r="E95" s="225"/>
      <c r="F95" s="223"/>
      <c r="G95" s="188"/>
      <c r="H95" s="190"/>
      <c r="I95" s="188"/>
      <c r="J95" s="22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166"/>
      <c r="FG95" s="166"/>
      <c r="FH95" s="166"/>
      <c r="FI95" s="166"/>
      <c r="FJ95" s="166"/>
      <c r="FK95" s="166"/>
      <c r="FL95" s="166"/>
      <c r="FM95" s="166"/>
      <c r="FN95" s="166"/>
      <c r="FO95" s="166"/>
      <c r="FP95" s="166"/>
      <c r="FQ95" s="166"/>
      <c r="FR95" s="166"/>
      <c r="FS95" s="166"/>
      <c r="FT95" s="166"/>
      <c r="FU95" s="166"/>
      <c r="FV95" s="166"/>
      <c r="FW95" s="166"/>
      <c r="FX95" s="166"/>
      <c r="FY95" s="166"/>
      <c r="FZ95" s="166"/>
      <c r="GA95" s="166"/>
      <c r="GB95" s="166"/>
      <c r="GC95" s="166"/>
      <c r="GD95" s="166"/>
      <c r="GE95" s="166"/>
    </row>
    <row r="96" spans="1:187" ht="31.5" customHeight="1">
      <c r="A96" s="25">
        <v>231</v>
      </c>
      <c r="B96" s="25">
        <v>32</v>
      </c>
      <c r="C96" s="25">
        <v>3639</v>
      </c>
      <c r="D96" s="228">
        <v>5011</v>
      </c>
      <c r="E96" s="27" t="s">
        <v>98</v>
      </c>
      <c r="F96" s="25"/>
      <c r="G96" s="55">
        <v>1400000</v>
      </c>
      <c r="H96" s="56"/>
      <c r="I96" s="57"/>
      <c r="J96" s="28" t="s">
        <v>60</v>
      </c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/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6"/>
      <c r="FE96" s="166"/>
      <c r="FF96" s="166"/>
      <c r="FG96" s="166"/>
      <c r="FH96" s="166"/>
      <c r="FI96" s="166"/>
      <c r="FJ96" s="166"/>
      <c r="FK96" s="166"/>
      <c r="FL96" s="166"/>
      <c r="FM96" s="166"/>
      <c r="FN96" s="166"/>
      <c r="FO96" s="166"/>
      <c r="FP96" s="166"/>
      <c r="FQ96" s="166"/>
      <c r="FR96" s="166"/>
      <c r="FS96" s="166"/>
      <c r="FT96" s="166"/>
      <c r="FU96" s="166"/>
      <c r="FV96" s="166"/>
      <c r="FW96" s="166"/>
      <c r="FX96" s="166"/>
      <c r="FY96" s="166"/>
      <c r="FZ96" s="166"/>
      <c r="GA96" s="166"/>
      <c r="GB96" s="166"/>
      <c r="GC96" s="166"/>
      <c r="GD96" s="166"/>
      <c r="GE96" s="166"/>
    </row>
    <row r="97" spans="1:187" ht="31.5" customHeight="1">
      <c r="A97" s="25">
        <v>231</v>
      </c>
      <c r="B97" s="25">
        <v>32</v>
      </c>
      <c r="C97" s="25">
        <v>3639</v>
      </c>
      <c r="D97" s="228">
        <v>5021</v>
      </c>
      <c r="E97" s="27" t="s">
        <v>98</v>
      </c>
      <c r="F97" s="25"/>
      <c r="G97" s="55">
        <v>200000</v>
      </c>
      <c r="H97" s="56"/>
      <c r="I97" s="57"/>
      <c r="J97" s="28" t="s">
        <v>44</v>
      </c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66"/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/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6"/>
      <c r="EK97" s="166"/>
      <c r="EL97" s="166"/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  <c r="EZ97" s="166"/>
      <c r="FA97" s="166"/>
      <c r="FB97" s="166"/>
      <c r="FC97" s="166"/>
      <c r="FD97" s="166"/>
      <c r="FE97" s="166"/>
      <c r="FF97" s="166"/>
      <c r="FG97" s="166"/>
      <c r="FH97" s="166"/>
      <c r="FI97" s="166"/>
      <c r="FJ97" s="166"/>
      <c r="FK97" s="166"/>
      <c r="FL97" s="166"/>
      <c r="FM97" s="166"/>
      <c r="FN97" s="166"/>
      <c r="FO97" s="166"/>
      <c r="FP97" s="166"/>
      <c r="FQ97" s="166"/>
      <c r="FR97" s="166"/>
      <c r="FS97" s="166"/>
      <c r="FT97" s="166"/>
      <c r="FU97" s="166"/>
      <c r="FV97" s="166"/>
      <c r="FW97" s="166"/>
      <c r="FX97" s="166"/>
      <c r="FY97" s="166"/>
      <c r="FZ97" s="166"/>
      <c r="GA97" s="166"/>
      <c r="GB97" s="166"/>
      <c r="GC97" s="166"/>
      <c r="GD97" s="166"/>
      <c r="GE97" s="166"/>
    </row>
    <row r="98" spans="1:187" ht="31.5" customHeight="1">
      <c r="A98" s="25">
        <v>231</v>
      </c>
      <c r="B98" s="25">
        <v>32</v>
      </c>
      <c r="C98" s="25">
        <v>3639</v>
      </c>
      <c r="D98" s="228">
        <v>5031</v>
      </c>
      <c r="E98" s="27" t="s">
        <v>98</v>
      </c>
      <c r="F98" s="25"/>
      <c r="G98" s="55">
        <f>G96*0.26</f>
        <v>364000</v>
      </c>
      <c r="H98" s="56"/>
      <c r="I98" s="57"/>
      <c r="J98" s="28" t="s">
        <v>67</v>
      </c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/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  <c r="FH98" s="166"/>
      <c r="FI98" s="166"/>
      <c r="FJ98" s="166"/>
      <c r="FK98" s="166"/>
      <c r="FL98" s="166"/>
      <c r="FM98" s="166"/>
      <c r="FN98" s="166"/>
      <c r="FO98" s="166"/>
      <c r="FP98" s="166"/>
      <c r="FQ98" s="166"/>
      <c r="FR98" s="166"/>
      <c r="FS98" s="166"/>
      <c r="FT98" s="166"/>
      <c r="FU98" s="166"/>
      <c r="FV98" s="166"/>
      <c r="FW98" s="166"/>
      <c r="FX98" s="166"/>
      <c r="FY98" s="166"/>
      <c r="FZ98" s="166"/>
      <c r="GA98" s="166"/>
      <c r="GB98" s="166"/>
      <c r="GC98" s="166"/>
      <c r="GD98" s="166"/>
      <c r="GE98" s="166"/>
    </row>
    <row r="99" spans="1:187" ht="31.5" customHeight="1">
      <c r="A99" s="25">
        <v>231</v>
      </c>
      <c r="B99" s="25">
        <v>32</v>
      </c>
      <c r="C99" s="25">
        <v>3639</v>
      </c>
      <c r="D99" s="228">
        <v>5032</v>
      </c>
      <c r="E99" s="27" t="s">
        <v>98</v>
      </c>
      <c r="F99" s="25"/>
      <c r="G99" s="55">
        <f>G96*0.09</f>
        <v>126000</v>
      </c>
      <c r="H99" s="56"/>
      <c r="I99" s="57"/>
      <c r="J99" s="28" t="s">
        <v>45</v>
      </c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6"/>
      <c r="FS99" s="166"/>
      <c r="FT99" s="166"/>
      <c r="FU99" s="166"/>
      <c r="FV99" s="166"/>
      <c r="FW99" s="166"/>
      <c r="FX99" s="166"/>
      <c r="FY99" s="166"/>
      <c r="FZ99" s="166"/>
      <c r="GA99" s="166"/>
      <c r="GB99" s="166"/>
      <c r="GC99" s="166"/>
      <c r="GD99" s="166"/>
      <c r="GE99" s="166"/>
    </row>
    <row r="100" spans="1:187" ht="31.5" customHeight="1">
      <c r="A100" s="500"/>
      <c r="B100" s="500"/>
      <c r="C100" s="500"/>
      <c r="D100" s="518"/>
      <c r="E100" s="501"/>
      <c r="F100" s="500"/>
      <c r="G100" s="502"/>
      <c r="H100" s="67"/>
      <c r="I100" s="66"/>
      <c r="J100" s="281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  <c r="GB100" s="166"/>
      <c r="GC100" s="166"/>
      <c r="GD100" s="166"/>
      <c r="GE100" s="166"/>
    </row>
    <row r="101" spans="1:187" s="68" customFormat="1" ht="31.5" customHeight="1">
      <c r="A101" s="63"/>
      <c r="B101" s="63"/>
      <c r="C101" s="63"/>
      <c r="D101" s="64"/>
      <c r="E101" s="65"/>
      <c r="F101" s="63"/>
      <c r="G101" s="66"/>
      <c r="H101" s="67"/>
      <c r="I101" s="66"/>
      <c r="J101" s="215" t="s">
        <v>204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</row>
    <row r="102" spans="1:187" ht="31.5" customHeight="1">
      <c r="A102" s="25">
        <v>231</v>
      </c>
      <c r="B102" s="25">
        <v>32</v>
      </c>
      <c r="C102" s="25">
        <v>3639</v>
      </c>
      <c r="D102" s="40">
        <v>5132</v>
      </c>
      <c r="E102" s="27" t="s">
        <v>98</v>
      </c>
      <c r="F102" s="25"/>
      <c r="G102" s="55">
        <v>25000</v>
      </c>
      <c r="H102" s="56"/>
      <c r="I102" s="57"/>
      <c r="J102" s="28" t="s">
        <v>46</v>
      </c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66"/>
      <c r="FQ102" s="166"/>
      <c r="FR102" s="166"/>
      <c r="FS102" s="166"/>
      <c r="FT102" s="166"/>
      <c r="FU102" s="166"/>
      <c r="FV102" s="166"/>
      <c r="FW102" s="166"/>
      <c r="FX102" s="166"/>
      <c r="FY102" s="166"/>
      <c r="FZ102" s="166"/>
      <c r="GA102" s="166"/>
      <c r="GB102" s="166"/>
      <c r="GC102" s="166"/>
      <c r="GD102" s="166"/>
      <c r="GE102" s="166"/>
    </row>
    <row r="103" spans="1:187" ht="31.5" customHeight="1">
      <c r="A103" s="25">
        <v>231</v>
      </c>
      <c r="B103" s="25">
        <v>32</v>
      </c>
      <c r="C103" s="25">
        <v>3639</v>
      </c>
      <c r="D103" s="40">
        <v>5137</v>
      </c>
      <c r="E103" s="27" t="s">
        <v>98</v>
      </c>
      <c r="F103" s="25"/>
      <c r="G103" s="55">
        <v>250000</v>
      </c>
      <c r="H103" s="56"/>
      <c r="I103" s="57"/>
      <c r="J103" s="28" t="s">
        <v>82</v>
      </c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66"/>
      <c r="GA103" s="166"/>
      <c r="GB103" s="166"/>
      <c r="GC103" s="166"/>
      <c r="GD103" s="166"/>
      <c r="GE103" s="166"/>
    </row>
    <row r="104" spans="1:187" ht="31.5" customHeight="1">
      <c r="A104" s="25">
        <v>231</v>
      </c>
      <c r="B104" s="25">
        <v>32</v>
      </c>
      <c r="C104" s="25">
        <v>3639</v>
      </c>
      <c r="D104" s="40">
        <v>5139</v>
      </c>
      <c r="E104" s="27" t="s">
        <v>98</v>
      </c>
      <c r="F104" s="25"/>
      <c r="G104" s="55">
        <v>350000</v>
      </c>
      <c r="H104" s="56"/>
      <c r="I104" s="57"/>
      <c r="J104" s="28" t="s">
        <v>24</v>
      </c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DI104" s="166"/>
      <c r="DJ104" s="166"/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/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  <c r="EZ104" s="166"/>
      <c r="FA104" s="166"/>
      <c r="FB104" s="166"/>
      <c r="FC104" s="166"/>
      <c r="FD104" s="166"/>
      <c r="FE104" s="166"/>
      <c r="FF104" s="166"/>
      <c r="FG104" s="166"/>
      <c r="FH104" s="166"/>
      <c r="FI104" s="166"/>
      <c r="FJ104" s="166"/>
      <c r="FK104" s="166"/>
      <c r="FL104" s="166"/>
      <c r="FM104" s="166"/>
      <c r="FN104" s="166"/>
      <c r="FO104" s="166"/>
      <c r="FP104" s="166"/>
      <c r="FQ104" s="166"/>
      <c r="FR104" s="166"/>
      <c r="FS104" s="166"/>
      <c r="FT104" s="166"/>
      <c r="FU104" s="166"/>
      <c r="FV104" s="166"/>
      <c r="FW104" s="166"/>
      <c r="FX104" s="166"/>
      <c r="FY104" s="166"/>
      <c r="FZ104" s="166"/>
      <c r="GA104" s="166"/>
      <c r="GB104" s="166"/>
      <c r="GC104" s="166"/>
      <c r="GD104" s="166"/>
      <c r="GE104" s="166"/>
    </row>
    <row r="105" spans="1:187" ht="31.5" customHeight="1">
      <c r="A105" s="25">
        <v>231</v>
      </c>
      <c r="B105" s="25">
        <v>32</v>
      </c>
      <c r="C105" s="25">
        <v>3639</v>
      </c>
      <c r="D105" s="40">
        <v>5151</v>
      </c>
      <c r="E105" s="27" t="s">
        <v>98</v>
      </c>
      <c r="F105" s="25"/>
      <c r="G105" s="55">
        <v>60000</v>
      </c>
      <c r="H105" s="56"/>
      <c r="I105" s="57"/>
      <c r="J105" s="28" t="s">
        <v>17</v>
      </c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6"/>
      <c r="FK105" s="166"/>
      <c r="FL105" s="166"/>
      <c r="FM105" s="166"/>
      <c r="FN105" s="166"/>
      <c r="FO105" s="166"/>
      <c r="FP105" s="166"/>
      <c r="FQ105" s="166"/>
      <c r="FR105" s="166"/>
      <c r="FS105" s="166"/>
      <c r="FT105" s="166"/>
      <c r="FU105" s="166"/>
      <c r="FV105" s="166"/>
      <c r="FW105" s="166"/>
      <c r="FX105" s="166"/>
      <c r="FY105" s="166"/>
      <c r="FZ105" s="166"/>
      <c r="GA105" s="166"/>
      <c r="GB105" s="166"/>
      <c r="GC105" s="166"/>
      <c r="GD105" s="166"/>
      <c r="GE105" s="166"/>
    </row>
    <row r="106" spans="1:187" ht="31.5" customHeight="1">
      <c r="A106" s="25">
        <v>231</v>
      </c>
      <c r="B106" s="25">
        <v>32</v>
      </c>
      <c r="C106" s="25">
        <v>3639</v>
      </c>
      <c r="D106" s="40">
        <v>5154</v>
      </c>
      <c r="E106" s="27" t="s">
        <v>98</v>
      </c>
      <c r="F106" s="25"/>
      <c r="G106" s="55">
        <v>1000000</v>
      </c>
      <c r="H106" s="56"/>
      <c r="I106" s="57"/>
      <c r="J106" s="28" t="s">
        <v>205</v>
      </c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166"/>
      <c r="EO106" s="166"/>
      <c r="EP106" s="166"/>
      <c r="EQ106" s="166"/>
      <c r="ER106" s="166"/>
      <c r="ES106" s="166"/>
      <c r="ET106" s="166"/>
      <c r="EU106" s="166"/>
      <c r="EV106" s="166"/>
      <c r="EW106" s="166"/>
      <c r="EX106" s="166"/>
      <c r="EY106" s="166"/>
      <c r="EZ106" s="166"/>
      <c r="FA106" s="166"/>
      <c r="FB106" s="166"/>
      <c r="FC106" s="166"/>
      <c r="FD106" s="166"/>
      <c r="FE106" s="166"/>
      <c r="FF106" s="166"/>
      <c r="FG106" s="166"/>
      <c r="FH106" s="166"/>
      <c r="FI106" s="166"/>
      <c r="FJ106" s="166"/>
      <c r="FK106" s="166"/>
      <c r="FL106" s="166"/>
      <c r="FM106" s="166"/>
      <c r="FN106" s="166"/>
      <c r="FO106" s="166"/>
      <c r="FP106" s="166"/>
      <c r="FQ106" s="166"/>
      <c r="FR106" s="166"/>
      <c r="FS106" s="166"/>
      <c r="FT106" s="166"/>
      <c r="FU106" s="166"/>
      <c r="FV106" s="166"/>
      <c r="FW106" s="166"/>
      <c r="FX106" s="166"/>
      <c r="FY106" s="166"/>
      <c r="FZ106" s="166"/>
      <c r="GA106" s="166"/>
      <c r="GB106" s="166"/>
      <c r="GC106" s="166"/>
      <c r="GD106" s="166"/>
      <c r="GE106" s="166"/>
    </row>
    <row r="107" spans="1:187" ht="31.5" customHeight="1">
      <c r="A107" s="25">
        <v>231</v>
      </c>
      <c r="B107" s="25">
        <v>32</v>
      </c>
      <c r="C107" s="25">
        <v>3639</v>
      </c>
      <c r="D107" s="40">
        <v>5167</v>
      </c>
      <c r="E107" s="27" t="s">
        <v>98</v>
      </c>
      <c r="F107" s="25"/>
      <c r="G107" s="55">
        <v>5000</v>
      </c>
      <c r="H107" s="56"/>
      <c r="I107" s="57"/>
      <c r="J107" s="28" t="s">
        <v>47</v>
      </c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6"/>
      <c r="FK107" s="166"/>
      <c r="FL107" s="166"/>
      <c r="FM107" s="166"/>
      <c r="FN107" s="166"/>
      <c r="FO107" s="166"/>
      <c r="FP107" s="166"/>
      <c r="FQ107" s="166"/>
      <c r="FR107" s="166"/>
      <c r="FS107" s="166"/>
      <c r="FT107" s="166"/>
      <c r="FU107" s="166"/>
      <c r="FV107" s="166"/>
      <c r="FW107" s="166"/>
      <c r="FX107" s="166"/>
      <c r="FY107" s="166"/>
      <c r="FZ107" s="166"/>
      <c r="GA107" s="166"/>
      <c r="GB107" s="166"/>
      <c r="GC107" s="166"/>
      <c r="GD107" s="166"/>
      <c r="GE107" s="166"/>
    </row>
    <row r="108" spans="1:187" ht="31.5" customHeight="1">
      <c r="A108" s="25">
        <v>231</v>
      </c>
      <c r="B108" s="25">
        <v>32</v>
      </c>
      <c r="C108" s="25">
        <v>3639</v>
      </c>
      <c r="D108" s="40">
        <v>5169</v>
      </c>
      <c r="E108" s="27" t="s">
        <v>98</v>
      </c>
      <c r="F108" s="25"/>
      <c r="G108" s="55">
        <v>500000</v>
      </c>
      <c r="H108" s="56"/>
      <c r="I108" s="57"/>
      <c r="J108" s="28" t="s">
        <v>39</v>
      </c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6"/>
      <c r="FK108" s="166"/>
      <c r="FL108" s="166"/>
      <c r="FM108" s="166"/>
      <c r="FN108" s="166"/>
      <c r="FO108" s="166"/>
      <c r="FP108" s="166"/>
      <c r="FQ108" s="166"/>
      <c r="FR108" s="166"/>
      <c r="FS108" s="166"/>
      <c r="FT108" s="166"/>
      <c r="FU108" s="166"/>
      <c r="FV108" s="166"/>
      <c r="FW108" s="166"/>
      <c r="FX108" s="166"/>
      <c r="FY108" s="166"/>
      <c r="FZ108" s="166"/>
      <c r="GA108" s="166"/>
      <c r="GB108" s="166"/>
      <c r="GC108" s="166"/>
      <c r="GD108" s="166"/>
      <c r="GE108" s="166"/>
    </row>
    <row r="109" spans="1:187" ht="31.5" customHeight="1">
      <c r="A109" s="25">
        <v>231</v>
      </c>
      <c r="B109" s="25">
        <v>32</v>
      </c>
      <c r="C109" s="25">
        <v>3639</v>
      </c>
      <c r="D109" s="40">
        <v>5171</v>
      </c>
      <c r="E109" s="27" t="s">
        <v>98</v>
      </c>
      <c r="F109" s="25"/>
      <c r="G109" s="55">
        <v>150000</v>
      </c>
      <c r="H109" s="56"/>
      <c r="I109" s="57"/>
      <c r="J109" s="28" t="s">
        <v>286</v>
      </c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DI109" s="166"/>
      <c r="DJ109" s="166"/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/>
      <c r="DU109" s="166"/>
      <c r="DV109" s="166"/>
      <c r="DW109" s="166"/>
      <c r="DX109" s="166"/>
      <c r="DY109" s="166"/>
      <c r="DZ109" s="166"/>
      <c r="EA109" s="166"/>
      <c r="EB109" s="166"/>
      <c r="EC109" s="166"/>
      <c r="ED109" s="166"/>
      <c r="EE109" s="166"/>
      <c r="EF109" s="166"/>
      <c r="EG109" s="166"/>
      <c r="EH109" s="166"/>
      <c r="EI109" s="166"/>
      <c r="EJ109" s="166"/>
      <c r="EK109" s="166"/>
      <c r="EL109" s="166"/>
      <c r="EM109" s="166"/>
      <c r="EN109" s="166"/>
      <c r="EO109" s="166"/>
      <c r="EP109" s="166"/>
      <c r="EQ109" s="166"/>
      <c r="ER109" s="166"/>
      <c r="ES109" s="166"/>
      <c r="ET109" s="166"/>
      <c r="EU109" s="166"/>
      <c r="EV109" s="166"/>
      <c r="EW109" s="166"/>
      <c r="EX109" s="166"/>
      <c r="EY109" s="166"/>
      <c r="EZ109" s="166"/>
      <c r="FA109" s="166"/>
      <c r="FB109" s="166"/>
      <c r="FC109" s="166"/>
      <c r="FD109" s="166"/>
      <c r="FE109" s="166"/>
      <c r="FF109" s="166"/>
      <c r="FG109" s="166"/>
      <c r="FH109" s="166"/>
      <c r="FI109" s="166"/>
      <c r="FJ109" s="166"/>
      <c r="FK109" s="166"/>
      <c r="FL109" s="166"/>
      <c r="FM109" s="166"/>
      <c r="FN109" s="166"/>
      <c r="FO109" s="166"/>
      <c r="FP109" s="166"/>
      <c r="FQ109" s="166"/>
      <c r="FR109" s="166"/>
      <c r="FS109" s="166"/>
      <c r="FT109" s="166"/>
      <c r="FU109" s="166"/>
      <c r="FV109" s="166"/>
      <c r="FW109" s="166"/>
      <c r="FX109" s="166"/>
      <c r="FY109" s="166"/>
      <c r="FZ109" s="166"/>
      <c r="GA109" s="166"/>
      <c r="GB109" s="166"/>
      <c r="GC109" s="166"/>
      <c r="GD109" s="166"/>
      <c r="GE109" s="166"/>
    </row>
    <row r="110" spans="1:187" ht="31.5" customHeight="1">
      <c r="A110" s="25">
        <v>231</v>
      </c>
      <c r="B110" s="25">
        <v>32</v>
      </c>
      <c r="C110" s="25">
        <v>3639</v>
      </c>
      <c r="D110" s="229">
        <v>5424</v>
      </c>
      <c r="E110" s="230" t="s">
        <v>98</v>
      </c>
      <c r="F110" s="25"/>
      <c r="G110" s="55">
        <v>5000</v>
      </c>
      <c r="H110" s="56"/>
      <c r="I110" s="57"/>
      <c r="J110" s="28" t="s">
        <v>159</v>
      </c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166"/>
      <c r="EP110" s="166"/>
      <c r="EQ110" s="166"/>
      <c r="ER110" s="166"/>
      <c r="ES110" s="166"/>
      <c r="ET110" s="166"/>
      <c r="EU110" s="166"/>
      <c r="EV110" s="166"/>
      <c r="EW110" s="166"/>
      <c r="EX110" s="166"/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6"/>
      <c r="FI110" s="166"/>
      <c r="FJ110" s="166"/>
      <c r="FK110" s="166"/>
      <c r="FL110" s="166"/>
      <c r="FM110" s="166"/>
      <c r="FN110" s="166"/>
      <c r="FO110" s="166"/>
      <c r="FP110" s="166"/>
      <c r="FQ110" s="166"/>
      <c r="FR110" s="166"/>
      <c r="FS110" s="166"/>
      <c r="FT110" s="166"/>
      <c r="FU110" s="166"/>
      <c r="FV110" s="166"/>
      <c r="FW110" s="166"/>
      <c r="FX110" s="166"/>
      <c r="FY110" s="166"/>
      <c r="FZ110" s="166"/>
      <c r="GA110" s="166"/>
      <c r="GB110" s="166"/>
      <c r="GC110" s="166"/>
      <c r="GD110" s="166"/>
      <c r="GE110" s="166"/>
    </row>
    <row r="111" spans="1:187" ht="31.5" customHeight="1">
      <c r="A111" s="25">
        <v>231</v>
      </c>
      <c r="B111" s="25"/>
      <c r="C111" s="25">
        <v>3639</v>
      </c>
      <c r="D111" s="40"/>
      <c r="E111" s="33" t="s">
        <v>98</v>
      </c>
      <c r="F111" s="34"/>
      <c r="G111" s="58"/>
      <c r="H111" s="59"/>
      <c r="I111" s="58">
        <f>G96+G97+G98+G99+G102+G103+G104+G105+G106+G107+G108+G109+G110</f>
        <v>4435000</v>
      </c>
      <c r="J111" s="36" t="s">
        <v>49</v>
      </c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6"/>
      <c r="FK111" s="166"/>
      <c r="FL111" s="166"/>
      <c r="FM111" s="166"/>
      <c r="FN111" s="166"/>
      <c r="FO111" s="166"/>
      <c r="FP111" s="166"/>
      <c r="FQ111" s="166"/>
      <c r="FR111" s="166"/>
      <c r="FS111" s="166"/>
      <c r="FT111" s="166"/>
      <c r="FU111" s="166"/>
      <c r="FV111" s="166"/>
      <c r="FW111" s="166"/>
      <c r="FX111" s="166"/>
      <c r="FY111" s="166"/>
      <c r="FZ111" s="166"/>
      <c r="GA111" s="166"/>
      <c r="GB111" s="166"/>
      <c r="GC111" s="166"/>
      <c r="GD111" s="166"/>
      <c r="GE111" s="166"/>
    </row>
    <row r="112" spans="1:187" ht="31.5" customHeight="1">
      <c r="A112" s="25">
        <v>231</v>
      </c>
      <c r="B112" s="25">
        <v>32</v>
      </c>
      <c r="C112" s="25">
        <v>3639</v>
      </c>
      <c r="D112" s="40">
        <v>5139</v>
      </c>
      <c r="E112" s="27" t="s">
        <v>117</v>
      </c>
      <c r="F112" s="25"/>
      <c r="G112" s="55">
        <v>100000</v>
      </c>
      <c r="H112" s="56"/>
      <c r="I112" s="57"/>
      <c r="J112" s="227" t="s">
        <v>206</v>
      </c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166"/>
      <c r="DJ112" s="166"/>
      <c r="DK112" s="166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6"/>
      <c r="ER112" s="166"/>
      <c r="ES112" s="166"/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6"/>
      <c r="FF112" s="166"/>
      <c r="FG112" s="166"/>
      <c r="FH112" s="166"/>
      <c r="FI112" s="166"/>
      <c r="FJ112" s="166"/>
      <c r="FK112" s="166"/>
      <c r="FL112" s="166"/>
      <c r="FM112" s="166"/>
      <c r="FN112" s="166"/>
      <c r="FO112" s="166"/>
      <c r="FP112" s="166"/>
      <c r="FQ112" s="166"/>
      <c r="FR112" s="166"/>
      <c r="FS112" s="166"/>
      <c r="FT112" s="166"/>
      <c r="FU112" s="166"/>
      <c r="FV112" s="166"/>
      <c r="FW112" s="166"/>
      <c r="FX112" s="166"/>
      <c r="FY112" s="166"/>
      <c r="FZ112" s="166"/>
      <c r="GA112" s="166"/>
      <c r="GB112" s="166"/>
      <c r="GC112" s="166"/>
      <c r="GD112" s="166"/>
      <c r="GE112" s="166"/>
    </row>
    <row r="113" spans="1:187" ht="31.5" customHeight="1">
      <c r="A113" s="25">
        <v>231</v>
      </c>
      <c r="B113" s="25">
        <v>32</v>
      </c>
      <c r="C113" s="25">
        <v>3639</v>
      </c>
      <c r="D113" s="40">
        <v>5156</v>
      </c>
      <c r="E113" s="27" t="s">
        <v>117</v>
      </c>
      <c r="F113" s="25"/>
      <c r="G113" s="55">
        <v>265000</v>
      </c>
      <c r="H113" s="56"/>
      <c r="I113" s="57"/>
      <c r="J113" s="28" t="s">
        <v>118</v>
      </c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/>
      <c r="EM113" s="166"/>
      <c r="EN113" s="166"/>
      <c r="EO113" s="166"/>
      <c r="EP113" s="166"/>
      <c r="EQ113" s="166"/>
      <c r="ER113" s="166"/>
      <c r="ES113" s="166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6"/>
      <c r="FI113" s="166"/>
      <c r="FJ113" s="166"/>
      <c r="FK113" s="166"/>
      <c r="FL113" s="166"/>
      <c r="FM113" s="166"/>
      <c r="FN113" s="166"/>
      <c r="FO113" s="166"/>
      <c r="FP113" s="166"/>
      <c r="FQ113" s="166"/>
      <c r="FR113" s="166"/>
      <c r="FS113" s="166"/>
      <c r="FT113" s="166"/>
      <c r="FU113" s="166"/>
      <c r="FV113" s="166"/>
      <c r="FW113" s="166"/>
      <c r="FX113" s="166"/>
      <c r="FY113" s="166"/>
      <c r="FZ113" s="166"/>
      <c r="GA113" s="166"/>
      <c r="GB113" s="166"/>
      <c r="GC113" s="166"/>
      <c r="GD113" s="166"/>
      <c r="GE113" s="166"/>
    </row>
    <row r="114" spans="1:187" ht="31.5" customHeight="1">
      <c r="A114" s="25">
        <v>231</v>
      </c>
      <c r="B114" s="25">
        <v>32</v>
      </c>
      <c r="C114" s="25">
        <v>3639</v>
      </c>
      <c r="D114" s="40">
        <v>5169</v>
      </c>
      <c r="E114" s="27" t="s">
        <v>117</v>
      </c>
      <c r="F114" s="25"/>
      <c r="G114" s="55">
        <v>135000</v>
      </c>
      <c r="H114" s="56"/>
      <c r="I114" s="57"/>
      <c r="J114" s="28" t="s">
        <v>39</v>
      </c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166"/>
      <c r="DO114" s="166"/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6"/>
      <c r="ER114" s="166"/>
      <c r="ES114" s="166"/>
      <c r="ET114" s="166"/>
      <c r="EU114" s="166"/>
      <c r="EV114" s="166"/>
      <c r="EW114" s="166"/>
      <c r="EX114" s="166"/>
      <c r="EY114" s="166"/>
      <c r="EZ114" s="166"/>
      <c r="FA114" s="166"/>
      <c r="FB114" s="166"/>
      <c r="FC114" s="166"/>
      <c r="FD114" s="166"/>
      <c r="FE114" s="166"/>
      <c r="FF114" s="166"/>
      <c r="FG114" s="166"/>
      <c r="FH114" s="166"/>
      <c r="FI114" s="166"/>
      <c r="FJ114" s="166"/>
      <c r="FK114" s="166"/>
      <c r="FL114" s="166"/>
      <c r="FM114" s="166"/>
      <c r="FN114" s="166"/>
      <c r="FO114" s="166"/>
      <c r="FP114" s="166"/>
      <c r="FQ114" s="166"/>
      <c r="FR114" s="166"/>
      <c r="FS114" s="166"/>
      <c r="FT114" s="166"/>
      <c r="FU114" s="166"/>
      <c r="FV114" s="166"/>
      <c r="FW114" s="166"/>
      <c r="FX114" s="166"/>
      <c r="FY114" s="166"/>
      <c r="FZ114" s="166"/>
      <c r="GA114" s="166"/>
      <c r="GB114" s="166"/>
      <c r="GC114" s="166"/>
      <c r="GD114" s="166"/>
      <c r="GE114" s="166"/>
    </row>
    <row r="115" spans="1:187" ht="31.5" customHeight="1">
      <c r="A115" s="25">
        <v>231</v>
      </c>
      <c r="B115" s="25">
        <v>32</v>
      </c>
      <c r="C115" s="25">
        <v>3639</v>
      </c>
      <c r="D115" s="40">
        <v>5171</v>
      </c>
      <c r="E115" s="27" t="s">
        <v>117</v>
      </c>
      <c r="F115" s="25"/>
      <c r="G115" s="55">
        <v>500000</v>
      </c>
      <c r="H115" s="56"/>
      <c r="I115" s="57"/>
      <c r="J115" s="28" t="s">
        <v>207</v>
      </c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</row>
    <row r="116" spans="1:187" ht="31.5" customHeight="1">
      <c r="A116" s="25">
        <v>231</v>
      </c>
      <c r="B116" s="25"/>
      <c r="C116" s="25">
        <v>3639</v>
      </c>
      <c r="D116" s="40"/>
      <c r="E116" s="33" t="s">
        <v>117</v>
      </c>
      <c r="F116" s="34"/>
      <c r="G116" s="58"/>
      <c r="H116" s="59"/>
      <c r="I116" s="58">
        <f>G112+G113+G114+G115</f>
        <v>1000000</v>
      </c>
      <c r="J116" s="36" t="s">
        <v>119</v>
      </c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6"/>
      <c r="FT116" s="166"/>
      <c r="FU116" s="166"/>
      <c r="FV116" s="166"/>
      <c r="FW116" s="166"/>
      <c r="FX116" s="166"/>
      <c r="FY116" s="166"/>
      <c r="FZ116" s="166"/>
      <c r="GA116" s="166"/>
      <c r="GB116" s="166"/>
      <c r="GC116" s="166"/>
      <c r="GD116" s="166"/>
      <c r="GE116" s="166"/>
    </row>
    <row r="117" spans="1:187" ht="32.25" customHeight="1">
      <c r="A117" s="25">
        <v>231</v>
      </c>
      <c r="B117" s="25">
        <v>32</v>
      </c>
      <c r="C117" s="25">
        <v>3639</v>
      </c>
      <c r="D117" s="40">
        <v>5169</v>
      </c>
      <c r="E117" s="35">
        <v>3012</v>
      </c>
      <c r="F117" s="403"/>
      <c r="G117" s="55">
        <v>150000</v>
      </c>
      <c r="H117" s="399"/>
      <c r="I117" s="400"/>
      <c r="J117" s="28" t="s">
        <v>217</v>
      </c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6"/>
      <c r="FI117" s="166"/>
      <c r="FJ117" s="166"/>
      <c r="FK117" s="166"/>
      <c r="FL117" s="166"/>
      <c r="FM117" s="166"/>
      <c r="FN117" s="166"/>
      <c r="FO117" s="166"/>
      <c r="FP117" s="166"/>
      <c r="FQ117" s="166"/>
      <c r="FR117" s="166"/>
      <c r="FS117" s="166"/>
      <c r="FT117" s="166"/>
      <c r="FU117" s="166"/>
      <c r="FV117" s="166"/>
      <c r="FW117" s="166"/>
      <c r="FX117" s="166"/>
      <c r="FY117" s="166"/>
      <c r="FZ117" s="166"/>
      <c r="GA117" s="166"/>
      <c r="GB117" s="166"/>
      <c r="GC117" s="166"/>
      <c r="GD117" s="166"/>
      <c r="GE117" s="166"/>
    </row>
    <row r="118" spans="1:187" ht="31.5" customHeight="1">
      <c r="A118" s="25">
        <v>231</v>
      </c>
      <c r="B118" s="25">
        <v>32</v>
      </c>
      <c r="C118" s="25">
        <v>3639</v>
      </c>
      <c r="D118" s="404"/>
      <c r="E118" s="33" t="s">
        <v>138</v>
      </c>
      <c r="F118" s="401"/>
      <c r="G118" s="58"/>
      <c r="H118" s="402"/>
      <c r="I118" s="58">
        <f>G117</f>
        <v>150000</v>
      </c>
      <c r="J118" s="36" t="s">
        <v>259</v>
      </c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6"/>
      <c r="EO118" s="166"/>
      <c r="EP118" s="166"/>
      <c r="EQ118" s="166"/>
      <c r="ER118" s="166"/>
      <c r="ES118" s="166"/>
      <c r="ET118" s="166"/>
      <c r="EU118" s="166"/>
      <c r="EV118" s="166"/>
      <c r="EW118" s="166"/>
      <c r="EX118" s="166"/>
      <c r="EY118" s="166"/>
      <c r="EZ118" s="166"/>
      <c r="FA118" s="166"/>
      <c r="FB118" s="166"/>
      <c r="FC118" s="166"/>
      <c r="FD118" s="166"/>
      <c r="FE118" s="166"/>
      <c r="FF118" s="166"/>
      <c r="FG118" s="166"/>
      <c r="FH118" s="166"/>
      <c r="FI118" s="166"/>
      <c r="FJ118" s="166"/>
      <c r="FK118" s="166"/>
      <c r="FL118" s="166"/>
      <c r="FM118" s="166"/>
      <c r="FN118" s="166"/>
      <c r="FO118" s="166"/>
      <c r="FP118" s="166"/>
      <c r="FQ118" s="166"/>
      <c r="FR118" s="166"/>
      <c r="FS118" s="166"/>
      <c r="FT118" s="166"/>
      <c r="FU118" s="166"/>
      <c r="FV118" s="166"/>
      <c r="FW118" s="166"/>
      <c r="FX118" s="166"/>
      <c r="FY118" s="166"/>
      <c r="FZ118" s="166"/>
      <c r="GA118" s="166"/>
      <c r="GB118" s="166"/>
      <c r="GC118" s="166"/>
      <c r="GD118" s="166"/>
      <c r="GE118" s="166"/>
    </row>
    <row r="119" spans="1:187" s="106" customFormat="1" ht="31.5" customHeight="1" thickBot="1">
      <c r="A119" s="195">
        <v>231</v>
      </c>
      <c r="B119" s="195"/>
      <c r="C119" s="195">
        <v>3639</v>
      </c>
      <c r="D119" s="195"/>
      <c r="E119" s="196"/>
      <c r="F119" s="195"/>
      <c r="G119" s="197"/>
      <c r="H119" s="197">
        <f>I111+I116+I118</f>
        <v>5585000</v>
      </c>
      <c r="I119" s="197"/>
      <c r="J119" s="221" t="s">
        <v>111</v>
      </c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200"/>
      <c r="FG119" s="200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</row>
    <row r="120" spans="1:187" ht="31.5" customHeight="1">
      <c r="A120" s="231"/>
      <c r="B120" s="231"/>
      <c r="C120" s="231"/>
      <c r="D120" s="232"/>
      <c r="E120" s="233"/>
      <c r="F120" s="231"/>
      <c r="G120" s="234"/>
      <c r="H120" s="235"/>
      <c r="I120" s="234"/>
      <c r="J120" s="23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6"/>
      <c r="EO120" s="166"/>
      <c r="EP120" s="166"/>
      <c r="EQ120" s="166"/>
      <c r="ER120" s="166"/>
      <c r="ES120" s="166"/>
      <c r="ET120" s="166"/>
      <c r="EU120" s="166"/>
      <c r="EV120" s="166"/>
      <c r="EW120" s="166"/>
      <c r="EX120" s="166"/>
      <c r="EY120" s="166"/>
      <c r="EZ120" s="166"/>
      <c r="FA120" s="166"/>
      <c r="FB120" s="166"/>
      <c r="FC120" s="166"/>
      <c r="FD120" s="166"/>
      <c r="FE120" s="166"/>
      <c r="FF120" s="166"/>
      <c r="FG120" s="166"/>
      <c r="FH120" s="166"/>
      <c r="FI120" s="166"/>
      <c r="FJ120" s="166"/>
      <c r="FK120" s="166"/>
      <c r="FL120" s="166"/>
      <c r="FM120" s="166"/>
      <c r="FN120" s="166"/>
      <c r="FO120" s="166"/>
      <c r="FP120" s="166"/>
      <c r="FQ120" s="166"/>
      <c r="FR120" s="166"/>
      <c r="FS120" s="166"/>
      <c r="FT120" s="166"/>
      <c r="FU120" s="166"/>
      <c r="FV120" s="166"/>
      <c r="FW120" s="166"/>
      <c r="FX120" s="166"/>
      <c r="FY120" s="166"/>
      <c r="FZ120" s="166"/>
      <c r="GA120" s="166"/>
      <c r="GB120" s="166"/>
      <c r="GC120" s="166"/>
      <c r="GD120" s="166"/>
      <c r="GE120" s="166"/>
    </row>
    <row r="121" spans="1:187" ht="31.5" customHeight="1">
      <c r="A121" s="25">
        <v>231</v>
      </c>
      <c r="B121" s="25">
        <v>32</v>
      </c>
      <c r="C121" s="25">
        <v>3722</v>
      </c>
      <c r="D121" s="40">
        <v>5139</v>
      </c>
      <c r="E121" s="27"/>
      <c r="F121" s="25"/>
      <c r="G121" s="55">
        <v>10000</v>
      </c>
      <c r="H121" s="56"/>
      <c r="I121" s="57"/>
      <c r="J121" s="28" t="s">
        <v>24</v>
      </c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66"/>
      <c r="FQ121" s="166"/>
      <c r="FR121" s="166"/>
      <c r="FS121" s="166"/>
      <c r="FT121" s="166"/>
      <c r="FU121" s="166"/>
      <c r="FV121" s="166"/>
      <c r="FW121" s="166"/>
      <c r="FX121" s="166"/>
      <c r="FY121" s="166"/>
      <c r="FZ121" s="166"/>
      <c r="GA121" s="166"/>
      <c r="GB121" s="166"/>
      <c r="GC121" s="166"/>
      <c r="GD121" s="166"/>
      <c r="GE121" s="166"/>
    </row>
    <row r="122" spans="1:187" ht="31.5" customHeight="1">
      <c r="A122" s="25">
        <v>231</v>
      </c>
      <c r="B122" s="25">
        <v>32</v>
      </c>
      <c r="C122" s="25">
        <v>3722</v>
      </c>
      <c r="D122" s="40">
        <v>5169</v>
      </c>
      <c r="E122" s="27"/>
      <c r="F122" s="25"/>
      <c r="G122" s="55">
        <v>770000</v>
      </c>
      <c r="H122" s="56"/>
      <c r="I122" s="57"/>
      <c r="J122" s="28" t="s">
        <v>120</v>
      </c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166"/>
      <c r="EL122" s="166"/>
      <c r="EM122" s="166"/>
      <c r="EN122" s="166"/>
      <c r="EO122" s="166"/>
      <c r="EP122" s="166"/>
      <c r="EQ122" s="166"/>
      <c r="ER122" s="166"/>
      <c r="ES122" s="166"/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66"/>
      <c r="FQ122" s="166"/>
      <c r="FR122" s="166"/>
      <c r="FS122" s="166"/>
      <c r="FT122" s="166"/>
      <c r="FU122" s="166"/>
      <c r="FV122" s="166"/>
      <c r="FW122" s="166"/>
      <c r="FX122" s="166"/>
      <c r="FY122" s="166"/>
      <c r="FZ122" s="166"/>
      <c r="GA122" s="166"/>
      <c r="GB122" s="166"/>
      <c r="GC122" s="166"/>
      <c r="GD122" s="166"/>
      <c r="GE122" s="166"/>
    </row>
    <row r="123" spans="1:187" s="106" customFormat="1" ht="31.5" customHeight="1" thickBot="1">
      <c r="A123" s="195">
        <v>231</v>
      </c>
      <c r="B123" s="195"/>
      <c r="C123" s="195">
        <v>3722</v>
      </c>
      <c r="D123" s="195"/>
      <c r="E123" s="196"/>
      <c r="F123" s="195"/>
      <c r="G123" s="197"/>
      <c r="H123" s="197">
        <f>G121+G122</f>
        <v>780000</v>
      </c>
      <c r="I123" s="197"/>
      <c r="J123" s="221" t="s">
        <v>50</v>
      </c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200"/>
      <c r="DE123" s="200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0"/>
      <c r="EZ123" s="200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0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</row>
    <row r="124" spans="1:187" ht="31.5" customHeight="1">
      <c r="A124" s="184"/>
      <c r="B124" s="184"/>
      <c r="C124" s="184"/>
      <c r="D124" s="185"/>
      <c r="E124" s="201"/>
      <c r="F124" s="184"/>
      <c r="G124" s="188"/>
      <c r="H124" s="190"/>
      <c r="I124" s="188"/>
      <c r="J124" s="222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DI124" s="166"/>
      <c r="DJ124" s="166"/>
      <c r="DK124" s="166"/>
      <c r="DL124" s="166"/>
      <c r="DM124" s="166"/>
      <c r="DN124" s="166"/>
      <c r="DO124" s="166"/>
      <c r="DP124" s="166"/>
      <c r="DQ124" s="166"/>
      <c r="DR124" s="166"/>
      <c r="DS124" s="166"/>
      <c r="DT124" s="166"/>
      <c r="DU124" s="166"/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6"/>
      <c r="EF124" s="166"/>
      <c r="EG124" s="166"/>
      <c r="EH124" s="166"/>
      <c r="EI124" s="166"/>
      <c r="EJ124" s="166"/>
      <c r="EK124" s="166"/>
      <c r="EL124" s="166"/>
      <c r="EM124" s="166"/>
      <c r="EN124" s="166"/>
      <c r="EO124" s="166"/>
      <c r="EP124" s="166"/>
      <c r="EQ124" s="166"/>
      <c r="ER124" s="166"/>
      <c r="ES124" s="166"/>
      <c r="ET124" s="166"/>
      <c r="EU124" s="166"/>
      <c r="EV124" s="166"/>
      <c r="EW124" s="166"/>
      <c r="EX124" s="166"/>
      <c r="EY124" s="166"/>
      <c r="EZ124" s="166"/>
      <c r="FA124" s="166"/>
      <c r="FB124" s="166"/>
      <c r="FC124" s="166"/>
      <c r="FD124" s="166"/>
      <c r="FE124" s="166"/>
      <c r="FF124" s="166"/>
      <c r="FG124" s="166"/>
      <c r="FH124" s="166"/>
      <c r="FI124" s="166"/>
      <c r="FJ124" s="166"/>
      <c r="FK124" s="166"/>
      <c r="FL124" s="166"/>
      <c r="FM124" s="166"/>
      <c r="FN124" s="166"/>
      <c r="FO124" s="166"/>
      <c r="FP124" s="166"/>
      <c r="FQ124" s="166"/>
      <c r="FR124" s="166"/>
      <c r="FS124" s="166"/>
      <c r="FT124" s="166"/>
      <c r="FU124" s="166"/>
      <c r="FV124" s="166"/>
      <c r="FW124" s="166"/>
      <c r="FX124" s="166"/>
      <c r="FY124" s="166"/>
      <c r="FZ124" s="166"/>
      <c r="GA124" s="166"/>
      <c r="GB124" s="166"/>
      <c r="GC124" s="166"/>
      <c r="GD124" s="166"/>
      <c r="GE124" s="166"/>
    </row>
    <row r="125" spans="1:187" ht="31.5" customHeight="1">
      <c r="A125" s="25">
        <v>231</v>
      </c>
      <c r="B125" s="25">
        <v>32</v>
      </c>
      <c r="C125" s="25">
        <v>3745</v>
      </c>
      <c r="D125" s="40">
        <v>5139</v>
      </c>
      <c r="E125" s="27"/>
      <c r="F125" s="25"/>
      <c r="G125" s="55">
        <v>500000</v>
      </c>
      <c r="H125" s="56"/>
      <c r="I125" s="57"/>
      <c r="J125" s="28" t="s">
        <v>24</v>
      </c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  <c r="GB125" s="166"/>
      <c r="GC125" s="166"/>
      <c r="GD125" s="166"/>
      <c r="GE125" s="166"/>
    </row>
    <row r="126" spans="1:187" ht="31.5" customHeight="1">
      <c r="A126" s="25">
        <v>231</v>
      </c>
      <c r="B126" s="25">
        <v>32</v>
      </c>
      <c r="C126" s="25">
        <v>3745</v>
      </c>
      <c r="D126" s="40">
        <v>5169</v>
      </c>
      <c r="E126" s="27"/>
      <c r="F126" s="25"/>
      <c r="G126" s="55">
        <v>200000</v>
      </c>
      <c r="H126" s="56"/>
      <c r="I126" s="57"/>
      <c r="J126" s="28" t="s">
        <v>126</v>
      </c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6"/>
      <c r="DL126" s="166"/>
      <c r="DM126" s="166"/>
      <c r="DN126" s="166"/>
      <c r="DO126" s="166"/>
      <c r="DP126" s="166"/>
      <c r="DQ126" s="166"/>
      <c r="DR126" s="166"/>
      <c r="DS126" s="166"/>
      <c r="DT126" s="166"/>
      <c r="DU126" s="166"/>
      <c r="DV126" s="166"/>
      <c r="DW126" s="166"/>
      <c r="DX126" s="166"/>
      <c r="DY126" s="166"/>
      <c r="DZ126" s="166"/>
      <c r="EA126" s="166"/>
      <c r="EB126" s="166"/>
      <c r="EC126" s="166"/>
      <c r="ED126" s="166"/>
      <c r="EE126" s="166"/>
      <c r="EF126" s="166"/>
      <c r="EG126" s="166"/>
      <c r="EH126" s="166"/>
      <c r="EI126" s="166"/>
      <c r="EJ126" s="166"/>
      <c r="EK126" s="166"/>
      <c r="EL126" s="166"/>
      <c r="EM126" s="166"/>
      <c r="EN126" s="166"/>
      <c r="EO126" s="166"/>
      <c r="EP126" s="166"/>
      <c r="EQ126" s="166"/>
      <c r="ER126" s="166"/>
      <c r="ES126" s="166"/>
      <c r="ET126" s="166"/>
      <c r="EU126" s="166"/>
      <c r="EV126" s="166"/>
      <c r="EW126" s="166"/>
      <c r="EX126" s="166"/>
      <c r="EY126" s="166"/>
      <c r="EZ126" s="166"/>
      <c r="FA126" s="166"/>
      <c r="FB126" s="166"/>
      <c r="FC126" s="166"/>
      <c r="FD126" s="166"/>
      <c r="FE126" s="166"/>
      <c r="FF126" s="166"/>
      <c r="FG126" s="166"/>
      <c r="FH126" s="166"/>
      <c r="FI126" s="166"/>
      <c r="FJ126" s="166"/>
      <c r="FK126" s="166"/>
      <c r="FL126" s="166"/>
      <c r="FM126" s="166"/>
      <c r="FN126" s="166"/>
      <c r="FO126" s="166"/>
      <c r="FP126" s="166"/>
      <c r="FQ126" s="166"/>
      <c r="FR126" s="166"/>
      <c r="FS126" s="166"/>
      <c r="FT126" s="166"/>
      <c r="FU126" s="166"/>
      <c r="FV126" s="166"/>
      <c r="FW126" s="166"/>
      <c r="FX126" s="166"/>
      <c r="FY126" s="166"/>
      <c r="FZ126" s="166"/>
      <c r="GA126" s="166"/>
      <c r="GB126" s="166"/>
      <c r="GC126" s="166"/>
      <c r="GD126" s="166"/>
      <c r="GE126" s="166"/>
    </row>
    <row r="127" spans="1:187" s="106" customFormat="1" ht="31.5" customHeight="1" thickBot="1">
      <c r="A127" s="195">
        <v>231</v>
      </c>
      <c r="B127" s="195"/>
      <c r="C127" s="195">
        <v>3745</v>
      </c>
      <c r="D127" s="195"/>
      <c r="E127" s="196"/>
      <c r="F127" s="195"/>
      <c r="G127" s="197"/>
      <c r="H127" s="197">
        <f>G125+G126</f>
        <v>700000</v>
      </c>
      <c r="I127" s="197"/>
      <c r="J127" s="221" t="s">
        <v>65</v>
      </c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00"/>
      <c r="CT127" s="200"/>
      <c r="CU127" s="200"/>
      <c r="CV127" s="200"/>
      <c r="CW127" s="200"/>
      <c r="CX127" s="200"/>
      <c r="CY127" s="200"/>
      <c r="CZ127" s="200"/>
      <c r="DA127" s="200"/>
      <c r="DB127" s="200"/>
      <c r="DC127" s="200"/>
      <c r="DD127" s="200"/>
      <c r="DE127" s="200"/>
      <c r="DF127" s="200"/>
      <c r="DG127" s="200"/>
      <c r="DH127" s="200"/>
      <c r="DI127" s="200"/>
      <c r="DJ127" s="200"/>
      <c r="DK127" s="200"/>
      <c r="DL127" s="200"/>
      <c r="DM127" s="200"/>
      <c r="DN127" s="200"/>
      <c r="DO127" s="200"/>
      <c r="DP127" s="200"/>
      <c r="DQ127" s="200"/>
      <c r="DR127" s="200"/>
      <c r="DS127" s="200"/>
      <c r="DT127" s="200"/>
      <c r="DU127" s="200"/>
      <c r="DV127" s="200"/>
      <c r="DW127" s="200"/>
      <c r="DX127" s="200"/>
      <c r="DY127" s="200"/>
      <c r="DZ127" s="200"/>
      <c r="EA127" s="200"/>
      <c r="EB127" s="200"/>
      <c r="EC127" s="200"/>
      <c r="ED127" s="200"/>
      <c r="EE127" s="200"/>
      <c r="EF127" s="200"/>
      <c r="EG127" s="200"/>
      <c r="EH127" s="200"/>
      <c r="EI127" s="200"/>
      <c r="EJ127" s="200"/>
      <c r="EK127" s="200"/>
      <c r="EL127" s="200"/>
      <c r="EM127" s="200"/>
      <c r="EN127" s="200"/>
      <c r="EO127" s="200"/>
      <c r="EP127" s="200"/>
      <c r="EQ127" s="200"/>
      <c r="ER127" s="200"/>
      <c r="ES127" s="200"/>
      <c r="ET127" s="200"/>
      <c r="EU127" s="200"/>
      <c r="EV127" s="200"/>
      <c r="EW127" s="200"/>
      <c r="EX127" s="200"/>
      <c r="EY127" s="200"/>
      <c r="EZ127" s="200"/>
      <c r="FA127" s="200"/>
      <c r="FB127" s="200"/>
      <c r="FC127" s="200"/>
      <c r="FD127" s="200"/>
      <c r="FE127" s="200"/>
      <c r="FF127" s="200"/>
      <c r="FG127" s="200"/>
      <c r="FH127" s="200"/>
      <c r="FI127" s="200"/>
      <c r="FJ127" s="200"/>
      <c r="FK127" s="200"/>
      <c r="FL127" s="200"/>
      <c r="FM127" s="200"/>
      <c r="FN127" s="200"/>
      <c r="FO127" s="200"/>
      <c r="FP127" s="200"/>
      <c r="FQ127" s="200"/>
      <c r="FR127" s="200"/>
      <c r="FS127" s="200"/>
      <c r="FT127" s="200"/>
      <c r="FU127" s="200"/>
      <c r="FV127" s="200"/>
      <c r="FW127" s="200"/>
      <c r="FX127" s="200"/>
      <c r="FY127" s="200"/>
      <c r="FZ127" s="200"/>
      <c r="GA127" s="200"/>
      <c r="GB127" s="200"/>
      <c r="GC127" s="200"/>
      <c r="GD127" s="200"/>
      <c r="GE127" s="200"/>
    </row>
    <row r="128" spans="1:187" s="68" customFormat="1" ht="31.5" customHeight="1">
      <c r="A128" s="558"/>
      <c r="B128" s="558"/>
      <c r="C128" s="558"/>
      <c r="D128" s="559"/>
      <c r="E128" s="560"/>
      <c r="F128" s="558"/>
      <c r="G128" s="561"/>
      <c r="H128" s="562"/>
      <c r="I128" s="561"/>
      <c r="J128" s="215" t="s">
        <v>209</v>
      </c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</row>
    <row r="129" spans="1:187" s="62" customFormat="1" ht="31.5" customHeight="1">
      <c r="A129" s="563"/>
      <c r="B129" s="563"/>
      <c r="C129" s="563"/>
      <c r="D129" s="564"/>
      <c r="E129" s="565"/>
      <c r="F129" s="563"/>
      <c r="G129" s="566"/>
      <c r="H129" s="567"/>
      <c r="I129" s="566"/>
      <c r="J129" s="568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</row>
    <row r="130" spans="1:187" ht="31.5" customHeight="1">
      <c r="A130" s="25">
        <v>231</v>
      </c>
      <c r="B130" s="25">
        <v>32</v>
      </c>
      <c r="C130" s="25">
        <v>5512</v>
      </c>
      <c r="D130" s="622">
        <v>5222</v>
      </c>
      <c r="E130" s="27"/>
      <c r="F130" s="25"/>
      <c r="G130" s="55">
        <v>150000</v>
      </c>
      <c r="H130" s="56"/>
      <c r="I130" s="57"/>
      <c r="J130" s="28" t="s">
        <v>279</v>
      </c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166"/>
      <c r="GB130" s="166"/>
      <c r="GC130" s="166"/>
      <c r="GD130" s="166"/>
      <c r="GE130" s="166"/>
    </row>
    <row r="131" spans="1:187" s="106" customFormat="1" ht="31.5" customHeight="1" thickBot="1">
      <c r="A131" s="195">
        <v>231</v>
      </c>
      <c r="B131" s="237"/>
      <c r="C131" s="237">
        <v>5512</v>
      </c>
      <c r="D131" s="237"/>
      <c r="E131" s="238"/>
      <c r="F131" s="237"/>
      <c r="G131" s="239"/>
      <c r="H131" s="239">
        <f>G130</f>
        <v>150000</v>
      </c>
      <c r="I131" s="239"/>
      <c r="J131" s="503" t="s">
        <v>87</v>
      </c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0"/>
      <c r="DY131" s="200"/>
      <c r="DZ131" s="200"/>
      <c r="EA131" s="200"/>
      <c r="EB131" s="200"/>
      <c r="EC131" s="200"/>
      <c r="ED131" s="200"/>
      <c r="EE131" s="200"/>
      <c r="EF131" s="200"/>
      <c r="EG131" s="200"/>
      <c r="EH131" s="200"/>
      <c r="EI131" s="200"/>
      <c r="EJ131" s="200"/>
      <c r="EK131" s="200"/>
      <c r="EL131" s="200"/>
      <c r="EM131" s="200"/>
      <c r="EN131" s="200"/>
      <c r="EO131" s="200"/>
      <c r="EP131" s="200"/>
      <c r="EQ131" s="200"/>
      <c r="ER131" s="200"/>
      <c r="ES131" s="200"/>
      <c r="ET131" s="200"/>
      <c r="EU131" s="200"/>
      <c r="EV131" s="200"/>
      <c r="EW131" s="200"/>
      <c r="EX131" s="200"/>
      <c r="EY131" s="200"/>
      <c r="EZ131" s="200"/>
      <c r="FA131" s="200"/>
      <c r="FB131" s="200"/>
      <c r="FC131" s="200"/>
      <c r="FD131" s="200"/>
      <c r="FE131" s="200"/>
      <c r="FF131" s="200"/>
      <c r="FG131" s="200"/>
      <c r="FH131" s="200"/>
      <c r="FI131" s="200"/>
      <c r="FJ131" s="200"/>
      <c r="FK131" s="200"/>
      <c r="FL131" s="200"/>
      <c r="FM131" s="200"/>
      <c r="FN131" s="200"/>
      <c r="FO131" s="200"/>
      <c r="FP131" s="200"/>
      <c r="FQ131" s="200"/>
      <c r="FR131" s="200"/>
      <c r="FS131" s="200"/>
      <c r="FT131" s="200"/>
      <c r="FU131" s="200"/>
      <c r="FV131" s="200"/>
      <c r="FW131" s="200"/>
      <c r="FX131" s="200"/>
      <c r="FY131" s="200"/>
      <c r="FZ131" s="200"/>
      <c r="GA131" s="200"/>
      <c r="GB131" s="200"/>
      <c r="GC131" s="200"/>
      <c r="GD131" s="200"/>
      <c r="GE131" s="200"/>
    </row>
    <row r="132" spans="1:187" ht="31.5" customHeight="1">
      <c r="A132" s="223"/>
      <c r="B132" s="208"/>
      <c r="C132" s="208"/>
      <c r="D132" s="241"/>
      <c r="E132" s="242"/>
      <c r="F132" s="208"/>
      <c r="G132" s="57"/>
      <c r="H132" s="56"/>
      <c r="I132" s="57"/>
      <c r="J132" s="227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6"/>
      <c r="DL132" s="166"/>
      <c r="DM132" s="166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6"/>
      <c r="EX132" s="166"/>
      <c r="EY132" s="166"/>
      <c r="EZ132" s="166"/>
      <c r="FA132" s="166"/>
      <c r="FB132" s="166"/>
      <c r="FC132" s="166"/>
      <c r="FD132" s="166"/>
      <c r="FE132" s="166"/>
      <c r="FF132" s="166"/>
      <c r="FG132" s="166"/>
      <c r="FH132" s="166"/>
      <c r="FI132" s="166"/>
      <c r="FJ132" s="166"/>
      <c r="FK132" s="166"/>
      <c r="FL132" s="166"/>
      <c r="FM132" s="166"/>
      <c r="FN132" s="166"/>
      <c r="FO132" s="166"/>
      <c r="FP132" s="166"/>
      <c r="FQ132" s="166"/>
      <c r="FR132" s="166"/>
      <c r="FS132" s="166"/>
      <c r="FT132" s="166"/>
      <c r="FU132" s="166"/>
      <c r="FV132" s="166"/>
      <c r="FW132" s="166"/>
      <c r="FX132" s="166"/>
      <c r="FY132" s="166"/>
      <c r="FZ132" s="166"/>
      <c r="GA132" s="166"/>
      <c r="GB132" s="166"/>
      <c r="GC132" s="166"/>
      <c r="GD132" s="166"/>
      <c r="GE132" s="166"/>
    </row>
    <row r="133" spans="1:187" ht="31.5" customHeight="1">
      <c r="A133" s="25">
        <v>231</v>
      </c>
      <c r="B133" s="25">
        <v>32</v>
      </c>
      <c r="C133" s="25">
        <v>6112</v>
      </c>
      <c r="D133" s="228">
        <v>5023</v>
      </c>
      <c r="E133" s="27"/>
      <c r="F133" s="25"/>
      <c r="G133" s="55">
        <v>604000</v>
      </c>
      <c r="H133" s="56"/>
      <c r="I133" s="57"/>
      <c r="J133" s="28" t="s">
        <v>52</v>
      </c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6"/>
      <c r="DL133" s="166"/>
      <c r="DM133" s="166"/>
      <c r="DN133" s="166"/>
      <c r="DO133" s="166"/>
      <c r="DP133" s="166"/>
      <c r="DQ133" s="166"/>
      <c r="DR133" s="166"/>
      <c r="DS133" s="166"/>
      <c r="DT133" s="166"/>
      <c r="DU133" s="166"/>
      <c r="DV133" s="166"/>
      <c r="DW133" s="166"/>
      <c r="DX133" s="166"/>
      <c r="DY133" s="166"/>
      <c r="DZ133" s="166"/>
      <c r="EA133" s="166"/>
      <c r="EB133" s="166"/>
      <c r="EC133" s="166"/>
      <c r="ED133" s="166"/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166"/>
      <c r="EO133" s="166"/>
      <c r="EP133" s="166"/>
      <c r="EQ133" s="166"/>
      <c r="ER133" s="166"/>
      <c r="ES133" s="166"/>
      <c r="ET133" s="166"/>
      <c r="EU133" s="166"/>
      <c r="EV133" s="166"/>
      <c r="EW133" s="166"/>
      <c r="EX133" s="166"/>
      <c r="EY133" s="166"/>
      <c r="EZ133" s="166"/>
      <c r="FA133" s="166"/>
      <c r="FB133" s="166"/>
      <c r="FC133" s="166"/>
      <c r="FD133" s="166"/>
      <c r="FE133" s="166"/>
      <c r="FF133" s="166"/>
      <c r="FG133" s="166"/>
      <c r="FH133" s="166"/>
      <c r="FI133" s="166"/>
      <c r="FJ133" s="166"/>
      <c r="FK133" s="166"/>
      <c r="FL133" s="166"/>
      <c r="FM133" s="166"/>
      <c r="FN133" s="166"/>
      <c r="FO133" s="166"/>
      <c r="FP133" s="166"/>
      <c r="FQ133" s="166"/>
      <c r="FR133" s="166"/>
      <c r="FS133" s="166"/>
      <c r="FT133" s="166"/>
      <c r="FU133" s="166"/>
      <c r="FV133" s="166"/>
      <c r="FW133" s="166"/>
      <c r="FX133" s="166"/>
      <c r="FY133" s="166"/>
      <c r="FZ133" s="166"/>
      <c r="GA133" s="166"/>
      <c r="GB133" s="166"/>
      <c r="GC133" s="166"/>
      <c r="GD133" s="166"/>
      <c r="GE133" s="166"/>
    </row>
    <row r="134" spans="1:187" ht="31.5" customHeight="1">
      <c r="A134" s="25">
        <v>231</v>
      </c>
      <c r="B134" s="25">
        <v>32</v>
      </c>
      <c r="C134" s="25">
        <v>6112</v>
      </c>
      <c r="D134" s="228">
        <v>5031</v>
      </c>
      <c r="E134" s="27"/>
      <c r="F134" s="25"/>
      <c r="G134" s="55">
        <f>G133*0.26</f>
        <v>157040</v>
      </c>
      <c r="H134" s="56"/>
      <c r="I134" s="57"/>
      <c r="J134" s="28" t="s">
        <v>68</v>
      </c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6"/>
      <c r="DL134" s="166"/>
      <c r="DM134" s="166"/>
      <c r="DN134" s="166"/>
      <c r="DO134" s="166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6"/>
      <c r="ER134" s="166"/>
      <c r="ES134" s="166"/>
      <c r="ET134" s="166"/>
      <c r="EU134" s="166"/>
      <c r="EV134" s="166"/>
      <c r="EW134" s="166"/>
      <c r="EX134" s="166"/>
      <c r="EY134" s="166"/>
      <c r="EZ134" s="166"/>
      <c r="FA134" s="166"/>
      <c r="FB134" s="166"/>
      <c r="FC134" s="166"/>
      <c r="FD134" s="166"/>
      <c r="FE134" s="166"/>
      <c r="FF134" s="166"/>
      <c r="FG134" s="166"/>
      <c r="FH134" s="166"/>
      <c r="FI134" s="166"/>
      <c r="FJ134" s="166"/>
      <c r="FK134" s="166"/>
      <c r="FL134" s="166"/>
      <c r="FM134" s="166"/>
      <c r="FN134" s="166"/>
      <c r="FO134" s="166"/>
      <c r="FP134" s="166"/>
      <c r="FQ134" s="166"/>
      <c r="FR134" s="166"/>
      <c r="FS134" s="166"/>
      <c r="FT134" s="166"/>
      <c r="FU134" s="166"/>
      <c r="FV134" s="166"/>
      <c r="FW134" s="166"/>
      <c r="FX134" s="166"/>
      <c r="FY134" s="166"/>
      <c r="FZ134" s="166"/>
      <c r="GA134" s="166"/>
      <c r="GB134" s="166"/>
      <c r="GC134" s="166"/>
      <c r="GD134" s="166"/>
      <c r="GE134" s="166"/>
    </row>
    <row r="135" spans="1:187" ht="31.5" customHeight="1">
      <c r="A135" s="25">
        <v>231</v>
      </c>
      <c r="B135" s="25">
        <v>32</v>
      </c>
      <c r="C135" s="25">
        <v>6112</v>
      </c>
      <c r="D135" s="228">
        <v>5032</v>
      </c>
      <c r="E135" s="27"/>
      <c r="F135" s="25"/>
      <c r="G135" s="55">
        <f>G133*0.09</f>
        <v>54360</v>
      </c>
      <c r="H135" s="56"/>
      <c r="I135" s="57"/>
      <c r="J135" s="28" t="s">
        <v>53</v>
      </c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6"/>
      <c r="DP135" s="166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  <c r="FA135" s="166"/>
      <c r="FB135" s="166"/>
      <c r="FC135" s="166"/>
      <c r="FD135" s="166"/>
      <c r="FE135" s="166"/>
      <c r="FF135" s="166"/>
      <c r="FG135" s="166"/>
      <c r="FH135" s="166"/>
      <c r="FI135" s="166"/>
      <c r="FJ135" s="166"/>
      <c r="FK135" s="166"/>
      <c r="FL135" s="166"/>
      <c r="FM135" s="166"/>
      <c r="FN135" s="166"/>
      <c r="FO135" s="166"/>
      <c r="FP135" s="166"/>
      <c r="FQ135" s="166"/>
      <c r="FR135" s="166"/>
      <c r="FS135" s="166"/>
      <c r="FT135" s="166"/>
      <c r="FU135" s="166"/>
      <c r="FV135" s="166"/>
      <c r="FW135" s="166"/>
      <c r="FX135" s="166"/>
      <c r="FY135" s="166"/>
      <c r="FZ135" s="166"/>
      <c r="GA135" s="166"/>
      <c r="GB135" s="166"/>
      <c r="GC135" s="166"/>
      <c r="GD135" s="166"/>
      <c r="GE135" s="166"/>
    </row>
    <row r="136" spans="1:187" ht="31.5" customHeight="1">
      <c r="A136" s="25">
        <v>231</v>
      </c>
      <c r="B136" s="25">
        <v>32</v>
      </c>
      <c r="C136" s="25">
        <v>6112</v>
      </c>
      <c r="D136" s="243">
        <v>5175</v>
      </c>
      <c r="E136" s="244"/>
      <c r="F136" s="245"/>
      <c r="G136" s="246">
        <v>10000</v>
      </c>
      <c r="H136" s="247"/>
      <c r="I136" s="248"/>
      <c r="J136" s="249" t="s">
        <v>260</v>
      </c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66"/>
      <c r="EV136" s="166"/>
      <c r="EW136" s="166"/>
      <c r="EX136" s="166"/>
      <c r="EY136" s="166"/>
      <c r="EZ136" s="166"/>
      <c r="FA136" s="166"/>
      <c r="FB136" s="166"/>
      <c r="FC136" s="166"/>
      <c r="FD136" s="166"/>
      <c r="FE136" s="166"/>
      <c r="FF136" s="166"/>
      <c r="FG136" s="166"/>
      <c r="FH136" s="166"/>
      <c r="FI136" s="166"/>
      <c r="FJ136" s="166"/>
      <c r="FK136" s="166"/>
      <c r="FL136" s="166"/>
      <c r="FM136" s="166"/>
      <c r="FN136" s="166"/>
      <c r="FO136" s="166"/>
      <c r="FP136" s="166"/>
      <c r="FQ136" s="166"/>
      <c r="FR136" s="166"/>
      <c r="FS136" s="166"/>
      <c r="FT136" s="166"/>
      <c r="FU136" s="166"/>
      <c r="FV136" s="166"/>
      <c r="FW136" s="166"/>
      <c r="FX136" s="166"/>
      <c r="FY136" s="166"/>
      <c r="FZ136" s="166"/>
      <c r="GA136" s="166"/>
      <c r="GB136" s="166"/>
      <c r="GC136" s="166"/>
      <c r="GD136" s="166"/>
      <c r="GE136" s="166"/>
    </row>
    <row r="137" spans="1:187" ht="31.5" customHeight="1">
      <c r="A137" s="25">
        <v>231</v>
      </c>
      <c r="B137" s="25">
        <v>32</v>
      </c>
      <c r="C137" s="25">
        <v>6112</v>
      </c>
      <c r="D137" s="250">
        <v>5424</v>
      </c>
      <c r="E137" s="244"/>
      <c r="F137" s="245"/>
      <c r="G137" s="246">
        <v>5000</v>
      </c>
      <c r="H137" s="247"/>
      <c r="I137" s="248"/>
      <c r="J137" s="249" t="s">
        <v>173</v>
      </c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66"/>
      <c r="EV137" s="166"/>
      <c r="EW137" s="166"/>
      <c r="EX137" s="166"/>
      <c r="EY137" s="166"/>
      <c r="EZ137" s="166"/>
      <c r="FA137" s="166"/>
      <c r="FB137" s="166"/>
      <c r="FC137" s="166"/>
      <c r="FD137" s="166"/>
      <c r="FE137" s="166"/>
      <c r="FF137" s="166"/>
      <c r="FG137" s="166"/>
      <c r="FH137" s="166"/>
      <c r="FI137" s="166"/>
      <c r="FJ137" s="166"/>
      <c r="FK137" s="166"/>
      <c r="FL137" s="166"/>
      <c r="FM137" s="166"/>
      <c r="FN137" s="166"/>
      <c r="FO137" s="166"/>
      <c r="FP137" s="166"/>
      <c r="FQ137" s="166"/>
      <c r="FR137" s="166"/>
      <c r="FS137" s="166"/>
      <c r="FT137" s="166"/>
      <c r="FU137" s="166"/>
      <c r="FV137" s="166"/>
      <c r="FW137" s="166"/>
      <c r="FX137" s="166"/>
      <c r="FY137" s="166"/>
      <c r="FZ137" s="166"/>
      <c r="GA137" s="166"/>
      <c r="GB137" s="166"/>
      <c r="GC137" s="166"/>
      <c r="GD137" s="166"/>
      <c r="GE137" s="166"/>
    </row>
    <row r="138" spans="1:187" ht="31.5" customHeight="1">
      <c r="A138" s="520">
        <v>236</v>
      </c>
      <c r="B138" s="520">
        <v>11</v>
      </c>
      <c r="C138" s="25">
        <v>6112</v>
      </c>
      <c r="D138" s="243">
        <v>5179</v>
      </c>
      <c r="E138" s="244"/>
      <c r="F138" s="245"/>
      <c r="G138" s="246">
        <v>5000</v>
      </c>
      <c r="H138" s="247"/>
      <c r="I138" s="248"/>
      <c r="J138" s="249" t="s">
        <v>139</v>
      </c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6"/>
      <c r="DS138" s="166"/>
      <c r="DT138" s="166"/>
      <c r="DU138" s="166"/>
      <c r="DV138" s="166"/>
      <c r="DW138" s="166"/>
      <c r="DX138" s="166"/>
      <c r="DY138" s="166"/>
      <c r="DZ138" s="166"/>
      <c r="EA138" s="166"/>
      <c r="EB138" s="166"/>
      <c r="EC138" s="166"/>
      <c r="ED138" s="166"/>
      <c r="EE138" s="166"/>
      <c r="EF138" s="166"/>
      <c r="EG138" s="166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6"/>
      <c r="ES138" s="166"/>
      <c r="ET138" s="166"/>
      <c r="EU138" s="166"/>
      <c r="EV138" s="166"/>
      <c r="EW138" s="166"/>
      <c r="EX138" s="166"/>
      <c r="EY138" s="166"/>
      <c r="EZ138" s="166"/>
      <c r="FA138" s="166"/>
      <c r="FB138" s="166"/>
      <c r="FC138" s="166"/>
      <c r="FD138" s="166"/>
      <c r="FE138" s="166"/>
      <c r="FF138" s="166"/>
      <c r="FG138" s="166"/>
      <c r="FH138" s="166"/>
      <c r="FI138" s="166"/>
      <c r="FJ138" s="166"/>
      <c r="FK138" s="166"/>
      <c r="FL138" s="166"/>
      <c r="FM138" s="166"/>
      <c r="FN138" s="166"/>
      <c r="FO138" s="166"/>
      <c r="FP138" s="166"/>
      <c r="FQ138" s="166"/>
      <c r="FR138" s="166"/>
      <c r="FS138" s="166"/>
      <c r="FT138" s="166"/>
      <c r="FU138" s="166"/>
      <c r="FV138" s="166"/>
      <c r="FW138" s="166"/>
      <c r="FX138" s="166"/>
      <c r="FY138" s="166"/>
      <c r="FZ138" s="166"/>
      <c r="GA138" s="166"/>
      <c r="GB138" s="166"/>
      <c r="GC138" s="166"/>
      <c r="GD138" s="166"/>
      <c r="GE138" s="166"/>
    </row>
    <row r="139" spans="1:187" s="106" customFormat="1" ht="31.5" customHeight="1" thickBot="1">
      <c r="A139" s="195" t="s">
        <v>75</v>
      </c>
      <c r="B139" s="195"/>
      <c r="C139" s="195">
        <v>6112</v>
      </c>
      <c r="D139" s="195"/>
      <c r="E139" s="196"/>
      <c r="F139" s="195"/>
      <c r="G139" s="197"/>
      <c r="H139" s="197">
        <f>G133+G134+G135+G136+G137+G138</f>
        <v>835400</v>
      </c>
      <c r="I139" s="197"/>
      <c r="J139" s="221" t="s">
        <v>51</v>
      </c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0"/>
      <c r="CH139" s="200"/>
      <c r="CI139" s="200"/>
      <c r="CJ139" s="200"/>
      <c r="CK139" s="200"/>
      <c r="CL139" s="200"/>
      <c r="CM139" s="200"/>
      <c r="CN139" s="200"/>
      <c r="CO139" s="200"/>
      <c r="CP139" s="200"/>
      <c r="CQ139" s="200"/>
      <c r="CR139" s="200"/>
      <c r="CS139" s="200"/>
      <c r="CT139" s="200"/>
      <c r="CU139" s="200"/>
      <c r="CV139" s="200"/>
      <c r="CW139" s="200"/>
      <c r="CX139" s="200"/>
      <c r="CY139" s="200"/>
      <c r="CZ139" s="200"/>
      <c r="DA139" s="200"/>
      <c r="DB139" s="200"/>
      <c r="DC139" s="200"/>
      <c r="DD139" s="200"/>
      <c r="DE139" s="200"/>
      <c r="DF139" s="200"/>
      <c r="DG139" s="200"/>
      <c r="DH139" s="200"/>
      <c r="DI139" s="200"/>
      <c r="DJ139" s="200"/>
      <c r="DK139" s="200"/>
      <c r="DL139" s="200"/>
      <c r="DM139" s="200"/>
      <c r="DN139" s="200"/>
      <c r="DO139" s="200"/>
      <c r="DP139" s="200"/>
      <c r="DQ139" s="200"/>
      <c r="DR139" s="200"/>
      <c r="DS139" s="200"/>
      <c r="DT139" s="200"/>
      <c r="DU139" s="200"/>
      <c r="DV139" s="200"/>
      <c r="DW139" s="200"/>
      <c r="DX139" s="200"/>
      <c r="DY139" s="200"/>
      <c r="DZ139" s="200"/>
      <c r="EA139" s="200"/>
      <c r="EB139" s="200"/>
      <c r="EC139" s="200"/>
      <c r="ED139" s="200"/>
      <c r="EE139" s="200"/>
      <c r="EF139" s="200"/>
      <c r="EG139" s="200"/>
      <c r="EH139" s="200"/>
      <c r="EI139" s="200"/>
      <c r="EJ139" s="200"/>
      <c r="EK139" s="200"/>
      <c r="EL139" s="200"/>
      <c r="EM139" s="200"/>
      <c r="EN139" s="200"/>
      <c r="EO139" s="200"/>
      <c r="EP139" s="200"/>
      <c r="EQ139" s="200"/>
      <c r="ER139" s="200"/>
      <c r="ES139" s="200"/>
      <c r="ET139" s="200"/>
      <c r="EU139" s="200"/>
      <c r="EV139" s="200"/>
      <c r="EW139" s="200"/>
      <c r="EX139" s="200"/>
      <c r="EY139" s="200"/>
      <c r="EZ139" s="200"/>
      <c r="FA139" s="200"/>
      <c r="FB139" s="200"/>
      <c r="FC139" s="200"/>
      <c r="FD139" s="200"/>
      <c r="FE139" s="200"/>
      <c r="FF139" s="200"/>
      <c r="FG139" s="200"/>
      <c r="FH139" s="200"/>
      <c r="FI139" s="200"/>
      <c r="FJ139" s="200"/>
      <c r="FK139" s="200"/>
      <c r="FL139" s="200"/>
      <c r="FM139" s="200"/>
      <c r="FN139" s="200"/>
      <c r="FO139" s="200"/>
      <c r="FP139" s="200"/>
      <c r="FQ139" s="200"/>
      <c r="FR139" s="200"/>
      <c r="FS139" s="200"/>
      <c r="FT139" s="200"/>
      <c r="FU139" s="200"/>
      <c r="FV139" s="200"/>
      <c r="FW139" s="200"/>
      <c r="FX139" s="200"/>
      <c r="FY139" s="200"/>
      <c r="FZ139" s="200"/>
      <c r="GA139" s="200"/>
      <c r="GB139" s="200"/>
      <c r="GC139" s="200"/>
      <c r="GD139" s="200"/>
      <c r="GE139" s="200"/>
    </row>
    <row r="140" spans="1:187" ht="31.5" customHeight="1">
      <c r="A140" s="184"/>
      <c r="B140" s="184"/>
      <c r="C140" s="184"/>
      <c r="D140" s="185"/>
      <c r="E140" s="201"/>
      <c r="F140" s="184"/>
      <c r="G140" s="188"/>
      <c r="H140" s="190"/>
      <c r="I140" s="188"/>
      <c r="J140" s="22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6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166"/>
      <c r="EO140" s="166"/>
      <c r="EP140" s="166"/>
      <c r="EQ140" s="166"/>
      <c r="ER140" s="166"/>
      <c r="ES140" s="166"/>
      <c r="ET140" s="166"/>
      <c r="EU140" s="166"/>
      <c r="EV140" s="166"/>
      <c r="EW140" s="166"/>
      <c r="EX140" s="166"/>
      <c r="EY140" s="166"/>
      <c r="EZ140" s="166"/>
      <c r="FA140" s="166"/>
      <c r="FB140" s="166"/>
      <c r="FC140" s="166"/>
      <c r="FD140" s="166"/>
      <c r="FE140" s="166"/>
      <c r="FF140" s="166"/>
      <c r="FG140" s="166"/>
      <c r="FH140" s="166"/>
      <c r="FI140" s="166"/>
      <c r="FJ140" s="166"/>
      <c r="FK140" s="166"/>
      <c r="FL140" s="166"/>
      <c r="FM140" s="166"/>
      <c r="FN140" s="166"/>
      <c r="FO140" s="166"/>
      <c r="FP140" s="166"/>
      <c r="FQ140" s="166"/>
      <c r="FR140" s="166"/>
      <c r="FS140" s="166"/>
      <c r="FT140" s="166"/>
      <c r="FU140" s="166"/>
      <c r="FV140" s="166"/>
      <c r="FW140" s="166"/>
      <c r="FX140" s="166"/>
      <c r="FY140" s="166"/>
      <c r="FZ140" s="166"/>
      <c r="GA140" s="166"/>
      <c r="GB140" s="166"/>
      <c r="GC140" s="166"/>
      <c r="GD140" s="166"/>
      <c r="GE140" s="166"/>
    </row>
    <row r="141" spans="1:187" ht="31.5" customHeight="1">
      <c r="A141" s="191" t="s">
        <v>1</v>
      </c>
      <c r="B141" s="191" t="s">
        <v>2</v>
      </c>
      <c r="C141" s="191" t="s">
        <v>64</v>
      </c>
      <c r="D141" s="192" t="s">
        <v>63</v>
      </c>
      <c r="E141" s="193" t="s">
        <v>3</v>
      </c>
      <c r="F141" s="191" t="s">
        <v>4</v>
      </c>
      <c r="G141" s="504"/>
      <c r="H141" s="56"/>
      <c r="I141" s="57"/>
      <c r="J141" s="251" t="s">
        <v>5</v>
      </c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/>
      <c r="DS141" s="166"/>
      <c r="DT141" s="166"/>
      <c r="DU141" s="166"/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/>
      <c r="EM141" s="166"/>
      <c r="EN141" s="166"/>
      <c r="EO141" s="166"/>
      <c r="EP141" s="166"/>
      <c r="EQ141" s="166"/>
      <c r="ER141" s="166"/>
      <c r="ES141" s="166"/>
      <c r="ET141" s="166"/>
      <c r="EU141" s="166"/>
      <c r="EV141" s="166"/>
      <c r="EW141" s="166"/>
      <c r="EX141" s="166"/>
      <c r="EY141" s="166"/>
      <c r="EZ141" s="166"/>
      <c r="FA141" s="166"/>
      <c r="FB141" s="166"/>
      <c r="FC141" s="166"/>
      <c r="FD141" s="166"/>
      <c r="FE141" s="166"/>
      <c r="FF141" s="166"/>
      <c r="FG141" s="166"/>
      <c r="FH141" s="166"/>
      <c r="FI141" s="166"/>
      <c r="FJ141" s="166"/>
      <c r="FK141" s="166"/>
      <c r="FL141" s="166"/>
      <c r="FM141" s="166"/>
      <c r="FN141" s="166"/>
      <c r="FO141" s="166"/>
      <c r="FP141" s="166"/>
      <c r="FQ141" s="166"/>
      <c r="FR141" s="166"/>
      <c r="FS141" s="166"/>
      <c r="FT141" s="166"/>
      <c r="FU141" s="166"/>
      <c r="FV141" s="166"/>
      <c r="FW141" s="166"/>
      <c r="FX141" s="166"/>
      <c r="FY141" s="166"/>
      <c r="FZ141" s="166"/>
      <c r="GA141" s="166"/>
      <c r="GB141" s="166"/>
      <c r="GC141" s="166"/>
      <c r="GD141" s="166"/>
      <c r="GE141" s="166"/>
    </row>
    <row r="142" spans="1:187" ht="31.5" customHeight="1">
      <c r="A142" s="25">
        <v>231</v>
      </c>
      <c r="B142" s="25">
        <v>32</v>
      </c>
      <c r="C142" s="25">
        <v>6171</v>
      </c>
      <c r="D142" s="228">
        <v>5011</v>
      </c>
      <c r="E142" s="27"/>
      <c r="F142" s="25"/>
      <c r="G142" s="55">
        <v>1600000</v>
      </c>
      <c r="H142" s="56"/>
      <c r="I142" s="57"/>
      <c r="J142" s="28" t="s">
        <v>54</v>
      </c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/>
      <c r="DQ142" s="166"/>
      <c r="DR142" s="166"/>
      <c r="DS142" s="166"/>
      <c r="DT142" s="166"/>
      <c r="DU142" s="166"/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6"/>
      <c r="ER142" s="166"/>
      <c r="ES142" s="166"/>
      <c r="ET142" s="166"/>
      <c r="EU142" s="166"/>
      <c r="EV142" s="166"/>
      <c r="EW142" s="166"/>
      <c r="EX142" s="166"/>
      <c r="EY142" s="166"/>
      <c r="EZ142" s="166"/>
      <c r="FA142" s="166"/>
      <c r="FB142" s="166"/>
      <c r="FC142" s="166"/>
      <c r="FD142" s="166"/>
      <c r="FE142" s="166"/>
      <c r="FF142" s="166"/>
      <c r="FG142" s="166"/>
      <c r="FH142" s="166"/>
      <c r="FI142" s="166"/>
      <c r="FJ142" s="166"/>
      <c r="FK142" s="166"/>
      <c r="FL142" s="166"/>
      <c r="FM142" s="166"/>
      <c r="FN142" s="166"/>
      <c r="FO142" s="166"/>
      <c r="FP142" s="166"/>
      <c r="FQ142" s="166"/>
      <c r="FR142" s="166"/>
      <c r="FS142" s="166"/>
      <c r="FT142" s="166"/>
      <c r="FU142" s="166"/>
      <c r="FV142" s="166"/>
      <c r="FW142" s="166"/>
      <c r="FX142" s="166"/>
      <c r="FY142" s="166"/>
      <c r="FZ142" s="166"/>
      <c r="GA142" s="166"/>
      <c r="GB142" s="166"/>
      <c r="GC142" s="166"/>
      <c r="GD142" s="166"/>
      <c r="GE142" s="166"/>
    </row>
    <row r="143" spans="1:187" ht="31.5" customHeight="1">
      <c r="A143" s="25">
        <v>231</v>
      </c>
      <c r="B143" s="25">
        <v>32</v>
      </c>
      <c r="C143" s="25">
        <v>6171</v>
      </c>
      <c r="D143" s="228">
        <v>5031</v>
      </c>
      <c r="E143" s="27"/>
      <c r="F143" s="25"/>
      <c r="G143" s="55">
        <v>416000</v>
      </c>
      <c r="H143" s="56"/>
      <c r="I143" s="57"/>
      <c r="J143" s="28" t="s">
        <v>68</v>
      </c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6"/>
      <c r="DP143" s="166"/>
      <c r="DQ143" s="166"/>
      <c r="DR143" s="166"/>
      <c r="DS143" s="166"/>
      <c r="DT143" s="166"/>
      <c r="DU143" s="166"/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/>
      <c r="EM143" s="166"/>
      <c r="EN143" s="166"/>
      <c r="EO143" s="166"/>
      <c r="EP143" s="166"/>
      <c r="EQ143" s="166"/>
      <c r="ER143" s="166"/>
      <c r="ES143" s="166"/>
      <c r="ET143" s="166"/>
      <c r="EU143" s="166"/>
      <c r="EV143" s="166"/>
      <c r="EW143" s="166"/>
      <c r="EX143" s="166"/>
      <c r="EY143" s="166"/>
      <c r="EZ143" s="166"/>
      <c r="FA143" s="166"/>
      <c r="FB143" s="166"/>
      <c r="FC143" s="166"/>
      <c r="FD143" s="166"/>
      <c r="FE143" s="166"/>
      <c r="FF143" s="166"/>
      <c r="FG143" s="166"/>
      <c r="FH143" s="166"/>
      <c r="FI143" s="166"/>
      <c r="FJ143" s="166"/>
      <c r="FK143" s="166"/>
      <c r="FL143" s="166"/>
      <c r="FM143" s="166"/>
      <c r="FN143" s="166"/>
      <c r="FO143" s="166"/>
      <c r="FP143" s="166"/>
      <c r="FQ143" s="166"/>
      <c r="FR143" s="166"/>
      <c r="FS143" s="166"/>
      <c r="FT143" s="166"/>
      <c r="FU143" s="166"/>
      <c r="FV143" s="166"/>
      <c r="FW143" s="166"/>
      <c r="FX143" s="166"/>
      <c r="FY143" s="166"/>
      <c r="FZ143" s="166"/>
      <c r="GA143" s="166"/>
      <c r="GB143" s="166"/>
      <c r="GC143" s="166"/>
      <c r="GD143" s="166"/>
      <c r="GE143" s="166"/>
    </row>
    <row r="144" spans="1:187" ht="31.5" customHeight="1">
      <c r="A144" s="25">
        <v>231</v>
      </c>
      <c r="B144" s="25">
        <v>32</v>
      </c>
      <c r="C144" s="25">
        <v>6171</v>
      </c>
      <c r="D144" s="228">
        <v>5032</v>
      </c>
      <c r="E144" s="27"/>
      <c r="F144" s="25"/>
      <c r="G144" s="55">
        <v>144000</v>
      </c>
      <c r="H144" s="56"/>
      <c r="I144" s="57"/>
      <c r="J144" s="28" t="s">
        <v>45</v>
      </c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  <c r="GB144" s="166"/>
      <c r="GC144" s="166"/>
      <c r="GD144" s="166"/>
      <c r="GE144" s="166"/>
    </row>
    <row r="145" spans="1:187" ht="31.5" customHeight="1">
      <c r="A145" s="25">
        <v>231</v>
      </c>
      <c r="B145" s="25">
        <v>32</v>
      </c>
      <c r="C145" s="25">
        <v>6171</v>
      </c>
      <c r="D145" s="228">
        <v>5038</v>
      </c>
      <c r="E145" s="27"/>
      <c r="F145" s="25"/>
      <c r="G145" s="55">
        <v>15000</v>
      </c>
      <c r="H145" s="56"/>
      <c r="I145" s="57"/>
      <c r="J145" s="28" t="s">
        <v>61</v>
      </c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6"/>
      <c r="DL145" s="166"/>
      <c r="DM145" s="166"/>
      <c r="DN145" s="166"/>
      <c r="DO145" s="166"/>
      <c r="DP145" s="166"/>
      <c r="DQ145" s="166"/>
      <c r="DR145" s="166"/>
      <c r="DS145" s="166"/>
      <c r="DT145" s="166"/>
      <c r="DU145" s="166"/>
      <c r="DV145" s="166"/>
      <c r="DW145" s="166"/>
      <c r="DX145" s="166"/>
      <c r="DY145" s="166"/>
      <c r="DZ145" s="166"/>
      <c r="EA145" s="166"/>
      <c r="EB145" s="166"/>
      <c r="EC145" s="166"/>
      <c r="ED145" s="166"/>
      <c r="EE145" s="166"/>
      <c r="EF145" s="166"/>
      <c r="EG145" s="166"/>
      <c r="EH145" s="166"/>
      <c r="EI145" s="166"/>
      <c r="EJ145" s="166"/>
      <c r="EK145" s="166"/>
      <c r="EL145" s="166"/>
      <c r="EM145" s="166"/>
      <c r="EN145" s="166"/>
      <c r="EO145" s="166"/>
      <c r="EP145" s="166"/>
      <c r="EQ145" s="166"/>
      <c r="ER145" s="166"/>
      <c r="ES145" s="166"/>
      <c r="ET145" s="166"/>
      <c r="EU145" s="166"/>
      <c r="EV145" s="166"/>
      <c r="EW145" s="166"/>
      <c r="EX145" s="166"/>
      <c r="EY145" s="166"/>
      <c r="EZ145" s="166"/>
      <c r="FA145" s="166"/>
      <c r="FB145" s="166"/>
      <c r="FC145" s="166"/>
      <c r="FD145" s="166"/>
      <c r="FE145" s="166"/>
      <c r="FF145" s="166"/>
      <c r="FG145" s="166"/>
      <c r="FH145" s="166"/>
      <c r="FI145" s="166"/>
      <c r="FJ145" s="166"/>
      <c r="FK145" s="166"/>
      <c r="FL145" s="166"/>
      <c r="FM145" s="166"/>
      <c r="FN145" s="166"/>
      <c r="FO145" s="166"/>
      <c r="FP145" s="166"/>
      <c r="FQ145" s="166"/>
      <c r="FR145" s="166"/>
      <c r="FS145" s="166"/>
      <c r="FT145" s="166"/>
      <c r="FU145" s="166"/>
      <c r="FV145" s="166"/>
      <c r="FW145" s="166"/>
      <c r="FX145" s="166"/>
      <c r="FY145" s="166"/>
      <c r="FZ145" s="166"/>
      <c r="GA145" s="166"/>
      <c r="GB145" s="166"/>
      <c r="GC145" s="166"/>
      <c r="GD145" s="166"/>
      <c r="GE145" s="166"/>
    </row>
    <row r="146" spans="1:187" ht="31.5" customHeight="1">
      <c r="A146" s="25">
        <v>231</v>
      </c>
      <c r="B146" s="25">
        <v>32</v>
      </c>
      <c r="C146" s="25">
        <v>6171</v>
      </c>
      <c r="D146" s="40">
        <v>5136</v>
      </c>
      <c r="E146" s="27"/>
      <c r="F146" s="25"/>
      <c r="G146" s="55">
        <v>30000</v>
      </c>
      <c r="H146" s="56"/>
      <c r="I146" s="57"/>
      <c r="J146" s="28" t="s">
        <v>55</v>
      </c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DI146" s="166"/>
      <c r="DJ146" s="166"/>
      <c r="DK146" s="166"/>
      <c r="DL146" s="166"/>
      <c r="DM146" s="166"/>
      <c r="DN146" s="166"/>
      <c r="DO146" s="166"/>
      <c r="DP146" s="166"/>
      <c r="DQ146" s="166"/>
      <c r="DR146" s="166"/>
      <c r="DS146" s="166"/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/>
      <c r="EM146" s="166"/>
      <c r="EN146" s="166"/>
      <c r="EO146" s="166"/>
      <c r="EP146" s="166"/>
      <c r="EQ146" s="166"/>
      <c r="ER146" s="166"/>
      <c r="ES146" s="166"/>
      <c r="ET146" s="166"/>
      <c r="EU146" s="166"/>
      <c r="EV146" s="166"/>
      <c r="EW146" s="166"/>
      <c r="EX146" s="166"/>
      <c r="EY146" s="166"/>
      <c r="EZ146" s="166"/>
      <c r="FA146" s="166"/>
      <c r="FB146" s="166"/>
      <c r="FC146" s="166"/>
      <c r="FD146" s="166"/>
      <c r="FE146" s="166"/>
      <c r="FF146" s="166"/>
      <c r="FG146" s="166"/>
      <c r="FH146" s="166"/>
      <c r="FI146" s="166"/>
      <c r="FJ146" s="166"/>
      <c r="FK146" s="166"/>
      <c r="FL146" s="166"/>
      <c r="FM146" s="166"/>
      <c r="FN146" s="166"/>
      <c r="FO146" s="166"/>
      <c r="FP146" s="166"/>
      <c r="FQ146" s="166"/>
      <c r="FR146" s="166"/>
      <c r="FS146" s="166"/>
      <c r="FT146" s="166"/>
      <c r="FU146" s="166"/>
      <c r="FV146" s="166"/>
      <c r="FW146" s="166"/>
      <c r="FX146" s="166"/>
      <c r="FY146" s="166"/>
      <c r="FZ146" s="166"/>
      <c r="GA146" s="166"/>
      <c r="GB146" s="166"/>
      <c r="GC146" s="166"/>
      <c r="GD146" s="166"/>
      <c r="GE146" s="166"/>
    </row>
    <row r="147" spans="1:187" ht="31.5" customHeight="1">
      <c r="A147" s="25">
        <v>231</v>
      </c>
      <c r="B147" s="25">
        <v>32</v>
      </c>
      <c r="C147" s="25">
        <v>6171</v>
      </c>
      <c r="D147" s="40">
        <v>5137</v>
      </c>
      <c r="E147" s="27"/>
      <c r="F147" s="25"/>
      <c r="G147" s="55">
        <v>80000</v>
      </c>
      <c r="H147" s="56"/>
      <c r="I147" s="57"/>
      <c r="J147" s="28" t="s">
        <v>189</v>
      </c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6"/>
      <c r="FT147" s="166"/>
      <c r="FU147" s="166"/>
      <c r="FV147" s="166"/>
      <c r="FW147" s="166"/>
      <c r="FX147" s="166"/>
      <c r="FY147" s="166"/>
      <c r="FZ147" s="166"/>
      <c r="GA147" s="166"/>
      <c r="GB147" s="166"/>
      <c r="GC147" s="166"/>
      <c r="GD147" s="166"/>
      <c r="GE147" s="166"/>
    </row>
    <row r="148" spans="1:187" ht="31.5" customHeight="1">
      <c r="A148" s="25">
        <v>231</v>
      </c>
      <c r="B148" s="25">
        <v>32</v>
      </c>
      <c r="C148" s="25">
        <v>6171</v>
      </c>
      <c r="D148" s="40">
        <v>5139</v>
      </c>
      <c r="E148" s="27"/>
      <c r="F148" s="25"/>
      <c r="G148" s="55">
        <v>100000</v>
      </c>
      <c r="H148" s="56"/>
      <c r="I148" s="57"/>
      <c r="J148" s="28" t="s">
        <v>24</v>
      </c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DI148" s="166"/>
      <c r="DJ148" s="166"/>
      <c r="DK148" s="166"/>
      <c r="DL148" s="166"/>
      <c r="DM148" s="166"/>
      <c r="DN148" s="166"/>
      <c r="DO148" s="166"/>
      <c r="DP148" s="166"/>
      <c r="DQ148" s="166"/>
      <c r="DR148" s="166"/>
      <c r="DS148" s="166"/>
      <c r="DT148" s="166"/>
      <c r="DU148" s="166"/>
      <c r="DV148" s="166"/>
      <c r="DW148" s="166"/>
      <c r="DX148" s="166"/>
      <c r="DY148" s="166"/>
      <c r="DZ148" s="166"/>
      <c r="EA148" s="166"/>
      <c r="EB148" s="166"/>
      <c r="EC148" s="166"/>
      <c r="ED148" s="166"/>
      <c r="EE148" s="166"/>
      <c r="EF148" s="166"/>
      <c r="EG148" s="166"/>
      <c r="EH148" s="166"/>
      <c r="EI148" s="166"/>
      <c r="EJ148" s="166"/>
      <c r="EK148" s="166"/>
      <c r="EL148" s="166"/>
      <c r="EM148" s="166"/>
      <c r="EN148" s="166"/>
      <c r="EO148" s="166"/>
      <c r="EP148" s="166"/>
      <c r="EQ148" s="166"/>
      <c r="ER148" s="166"/>
      <c r="ES148" s="166"/>
      <c r="ET148" s="166"/>
      <c r="EU148" s="166"/>
      <c r="EV148" s="166"/>
      <c r="EW148" s="166"/>
      <c r="EX148" s="166"/>
      <c r="EY148" s="166"/>
      <c r="EZ148" s="166"/>
      <c r="FA148" s="166"/>
      <c r="FB148" s="166"/>
      <c r="FC148" s="166"/>
      <c r="FD148" s="166"/>
      <c r="FE148" s="166"/>
      <c r="FF148" s="166"/>
      <c r="FG148" s="166"/>
      <c r="FH148" s="166"/>
      <c r="FI148" s="166"/>
      <c r="FJ148" s="166"/>
      <c r="FK148" s="166"/>
      <c r="FL148" s="166"/>
      <c r="FM148" s="166"/>
      <c r="FN148" s="166"/>
      <c r="FO148" s="166"/>
      <c r="FP148" s="166"/>
      <c r="FQ148" s="166"/>
      <c r="FR148" s="166"/>
      <c r="FS148" s="166"/>
      <c r="FT148" s="166"/>
      <c r="FU148" s="166"/>
      <c r="FV148" s="166"/>
      <c r="FW148" s="166"/>
      <c r="FX148" s="166"/>
      <c r="FY148" s="166"/>
      <c r="FZ148" s="166"/>
      <c r="GA148" s="166"/>
      <c r="GB148" s="166"/>
      <c r="GC148" s="166"/>
      <c r="GD148" s="166"/>
      <c r="GE148" s="166"/>
    </row>
    <row r="149" spans="1:187" ht="31.5" customHeight="1">
      <c r="A149" s="25">
        <v>231</v>
      </c>
      <c r="B149" s="25">
        <v>32</v>
      </c>
      <c r="C149" s="25">
        <v>6171</v>
      </c>
      <c r="D149" s="40">
        <v>5151</v>
      </c>
      <c r="E149" s="27"/>
      <c r="F149" s="25"/>
      <c r="G149" s="55">
        <v>5000</v>
      </c>
      <c r="H149" s="56"/>
      <c r="I149" s="57"/>
      <c r="J149" s="28" t="s">
        <v>17</v>
      </c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6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6"/>
      <c r="FT149" s="166"/>
      <c r="FU149" s="166"/>
      <c r="FV149" s="166"/>
      <c r="FW149" s="166"/>
      <c r="FX149" s="166"/>
      <c r="FY149" s="166"/>
      <c r="FZ149" s="166"/>
      <c r="GA149" s="166"/>
      <c r="GB149" s="166"/>
      <c r="GC149" s="166"/>
      <c r="GD149" s="166"/>
      <c r="GE149" s="166"/>
    </row>
    <row r="150" spans="1:187" ht="31.5" customHeight="1">
      <c r="A150" s="25">
        <v>231</v>
      </c>
      <c r="B150" s="25">
        <v>32</v>
      </c>
      <c r="C150" s="25">
        <v>6171</v>
      </c>
      <c r="D150" s="40">
        <v>5154</v>
      </c>
      <c r="E150" s="27"/>
      <c r="F150" s="25"/>
      <c r="G150" s="55">
        <v>230000</v>
      </c>
      <c r="H150" s="56"/>
      <c r="I150" s="57"/>
      <c r="J150" s="28" t="s">
        <v>25</v>
      </c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6"/>
      <c r="FM150" s="166"/>
      <c r="FN150" s="166"/>
      <c r="FO150" s="166"/>
      <c r="FP150" s="166"/>
      <c r="FQ150" s="166"/>
      <c r="FR150" s="166"/>
      <c r="FS150" s="166"/>
      <c r="FT150" s="166"/>
      <c r="FU150" s="166"/>
      <c r="FV150" s="166"/>
      <c r="FW150" s="166"/>
      <c r="FX150" s="166"/>
      <c r="FY150" s="166"/>
      <c r="FZ150" s="166"/>
      <c r="GA150" s="166"/>
      <c r="GB150" s="166"/>
      <c r="GC150" s="166"/>
      <c r="GD150" s="166"/>
      <c r="GE150" s="166"/>
    </row>
    <row r="151" spans="1:187" ht="31.5" customHeight="1">
      <c r="A151" s="25">
        <v>231</v>
      </c>
      <c r="B151" s="25">
        <v>32</v>
      </c>
      <c r="C151" s="25">
        <v>6171</v>
      </c>
      <c r="D151" s="40">
        <v>5161</v>
      </c>
      <c r="E151" s="27"/>
      <c r="F151" s="25"/>
      <c r="G151" s="55">
        <v>20000</v>
      </c>
      <c r="H151" s="56"/>
      <c r="I151" s="57"/>
      <c r="J151" s="28" t="s">
        <v>56</v>
      </c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6"/>
      <c r="DL151" s="166"/>
      <c r="DM151" s="166"/>
      <c r="DN151" s="166"/>
      <c r="DO151" s="166"/>
      <c r="DP151" s="166"/>
      <c r="DQ151" s="166"/>
      <c r="DR151" s="166"/>
      <c r="DS151" s="166"/>
      <c r="DT151" s="166"/>
      <c r="DU151" s="166"/>
      <c r="DV151" s="166"/>
      <c r="DW151" s="166"/>
      <c r="DX151" s="166"/>
      <c r="DY151" s="166"/>
      <c r="DZ151" s="166"/>
      <c r="EA151" s="166"/>
      <c r="EB151" s="166"/>
      <c r="EC151" s="166"/>
      <c r="ED151" s="166"/>
      <c r="EE151" s="166"/>
      <c r="EF151" s="166"/>
      <c r="EG151" s="166"/>
      <c r="EH151" s="166"/>
      <c r="EI151" s="166"/>
      <c r="EJ151" s="166"/>
      <c r="EK151" s="166"/>
      <c r="EL151" s="166"/>
      <c r="EM151" s="166"/>
      <c r="EN151" s="166"/>
      <c r="EO151" s="166"/>
      <c r="EP151" s="166"/>
      <c r="EQ151" s="166"/>
      <c r="ER151" s="166"/>
      <c r="ES151" s="166"/>
      <c r="ET151" s="166"/>
      <c r="EU151" s="166"/>
      <c r="EV151" s="166"/>
      <c r="EW151" s="166"/>
      <c r="EX151" s="166"/>
      <c r="EY151" s="166"/>
      <c r="EZ151" s="166"/>
      <c r="FA151" s="166"/>
      <c r="FB151" s="166"/>
      <c r="FC151" s="166"/>
      <c r="FD151" s="166"/>
      <c r="FE151" s="166"/>
      <c r="FF151" s="166"/>
      <c r="FG151" s="166"/>
      <c r="FH151" s="166"/>
      <c r="FI151" s="166"/>
      <c r="FJ151" s="166"/>
      <c r="FK151" s="166"/>
      <c r="FL151" s="166"/>
      <c r="FM151" s="166"/>
      <c r="FN151" s="166"/>
      <c r="FO151" s="166"/>
      <c r="FP151" s="166"/>
      <c r="FQ151" s="166"/>
      <c r="FR151" s="166"/>
      <c r="FS151" s="166"/>
      <c r="FT151" s="166"/>
      <c r="FU151" s="166"/>
      <c r="FV151" s="166"/>
      <c r="FW151" s="166"/>
      <c r="FX151" s="166"/>
      <c r="FY151" s="166"/>
      <c r="FZ151" s="166"/>
      <c r="GA151" s="166"/>
      <c r="GB151" s="166"/>
      <c r="GC151" s="166"/>
      <c r="GD151" s="166"/>
      <c r="GE151" s="166"/>
    </row>
    <row r="152" spans="1:187" ht="31.5" customHeight="1">
      <c r="A152" s="25">
        <v>231</v>
      </c>
      <c r="B152" s="25">
        <v>32</v>
      </c>
      <c r="C152" s="25">
        <v>6171</v>
      </c>
      <c r="D152" s="40">
        <v>5162</v>
      </c>
      <c r="E152" s="27"/>
      <c r="F152" s="25"/>
      <c r="G152" s="55">
        <v>100000</v>
      </c>
      <c r="H152" s="56"/>
      <c r="I152" s="57"/>
      <c r="J152" s="28" t="s">
        <v>267</v>
      </c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6"/>
      <c r="CN152" s="166"/>
      <c r="CO152" s="166"/>
      <c r="CP152" s="166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6"/>
      <c r="DB152" s="166"/>
      <c r="DC152" s="166"/>
      <c r="DD152" s="166"/>
      <c r="DE152" s="166"/>
      <c r="DF152" s="166"/>
      <c r="DG152" s="166"/>
      <c r="DH152" s="166"/>
      <c r="DI152" s="166"/>
      <c r="DJ152" s="166"/>
      <c r="DK152" s="166"/>
      <c r="DL152" s="166"/>
      <c r="DM152" s="166"/>
      <c r="DN152" s="166"/>
      <c r="DO152" s="166"/>
      <c r="DP152" s="166"/>
      <c r="DQ152" s="166"/>
      <c r="DR152" s="166"/>
      <c r="DS152" s="166"/>
      <c r="DT152" s="166"/>
      <c r="DU152" s="166"/>
      <c r="DV152" s="166"/>
      <c r="DW152" s="166"/>
      <c r="DX152" s="166"/>
      <c r="DY152" s="166"/>
      <c r="DZ152" s="166"/>
      <c r="EA152" s="166"/>
      <c r="EB152" s="166"/>
      <c r="EC152" s="166"/>
      <c r="ED152" s="166"/>
      <c r="EE152" s="166"/>
      <c r="EF152" s="166"/>
      <c r="EG152" s="166"/>
      <c r="EH152" s="166"/>
      <c r="EI152" s="166"/>
      <c r="EJ152" s="166"/>
      <c r="EK152" s="166"/>
      <c r="EL152" s="166"/>
      <c r="EM152" s="166"/>
      <c r="EN152" s="166"/>
      <c r="EO152" s="166"/>
      <c r="EP152" s="166"/>
      <c r="EQ152" s="166"/>
      <c r="ER152" s="166"/>
      <c r="ES152" s="166"/>
      <c r="ET152" s="166"/>
      <c r="EU152" s="166"/>
      <c r="EV152" s="166"/>
      <c r="EW152" s="166"/>
      <c r="EX152" s="166"/>
      <c r="EY152" s="166"/>
      <c r="EZ152" s="166"/>
      <c r="FA152" s="166"/>
      <c r="FB152" s="166"/>
      <c r="FC152" s="166"/>
      <c r="FD152" s="166"/>
      <c r="FE152" s="166"/>
      <c r="FF152" s="166"/>
      <c r="FG152" s="166"/>
      <c r="FH152" s="166"/>
      <c r="FI152" s="166"/>
      <c r="FJ152" s="166"/>
      <c r="FK152" s="166"/>
      <c r="FL152" s="166"/>
      <c r="FM152" s="166"/>
      <c r="FN152" s="166"/>
      <c r="FO152" s="166"/>
      <c r="FP152" s="166"/>
      <c r="FQ152" s="166"/>
      <c r="FR152" s="166"/>
      <c r="FS152" s="166"/>
      <c r="FT152" s="166"/>
      <c r="FU152" s="166"/>
      <c r="FV152" s="166"/>
      <c r="FW152" s="166"/>
      <c r="FX152" s="166"/>
      <c r="FY152" s="166"/>
      <c r="FZ152" s="166"/>
      <c r="GA152" s="166"/>
      <c r="GB152" s="166"/>
      <c r="GC152" s="166"/>
      <c r="GD152" s="166"/>
      <c r="GE152" s="166"/>
    </row>
    <row r="153" spans="1:187" ht="31.5" customHeight="1">
      <c r="A153" s="25">
        <v>231</v>
      </c>
      <c r="B153" s="25">
        <v>32</v>
      </c>
      <c r="C153" s="25">
        <v>6171</v>
      </c>
      <c r="D153" s="40">
        <v>5164</v>
      </c>
      <c r="E153" s="27"/>
      <c r="F153" s="25"/>
      <c r="G153" s="55">
        <v>15000</v>
      </c>
      <c r="H153" s="56"/>
      <c r="I153" s="57"/>
      <c r="J153" s="28" t="s">
        <v>58</v>
      </c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6"/>
      <c r="FF153" s="166"/>
      <c r="FG153" s="166"/>
      <c r="FH153" s="166"/>
      <c r="FI153" s="166"/>
      <c r="FJ153" s="166"/>
      <c r="FK153" s="166"/>
      <c r="FL153" s="166"/>
      <c r="FM153" s="166"/>
      <c r="FN153" s="166"/>
      <c r="FO153" s="166"/>
      <c r="FP153" s="166"/>
      <c r="FQ153" s="166"/>
      <c r="FR153" s="166"/>
      <c r="FS153" s="166"/>
      <c r="FT153" s="166"/>
      <c r="FU153" s="166"/>
      <c r="FV153" s="166"/>
      <c r="FW153" s="166"/>
      <c r="FX153" s="166"/>
      <c r="FY153" s="166"/>
      <c r="FZ153" s="166"/>
      <c r="GA153" s="166"/>
      <c r="GB153" s="166"/>
      <c r="GC153" s="166"/>
      <c r="GD153" s="166"/>
      <c r="GE153" s="166"/>
    </row>
    <row r="154" spans="1:187" ht="31.5" customHeight="1">
      <c r="A154" s="25">
        <v>231</v>
      </c>
      <c r="B154" s="25">
        <v>32</v>
      </c>
      <c r="C154" s="25">
        <v>6171</v>
      </c>
      <c r="D154" s="40">
        <v>5166</v>
      </c>
      <c r="E154" s="27"/>
      <c r="F154" s="25"/>
      <c r="G154" s="55">
        <v>250000</v>
      </c>
      <c r="H154" s="56"/>
      <c r="I154" s="57"/>
      <c r="J154" s="28" t="s">
        <v>190</v>
      </c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  <c r="DF154" s="166"/>
      <c r="DG154" s="166"/>
      <c r="DH154" s="166"/>
      <c r="DI154" s="166"/>
      <c r="DJ154" s="166"/>
      <c r="DK154" s="166"/>
      <c r="DL154" s="166"/>
      <c r="DM154" s="166"/>
      <c r="DN154" s="166"/>
      <c r="DO154" s="166"/>
      <c r="DP154" s="166"/>
      <c r="DQ154" s="166"/>
      <c r="DR154" s="166"/>
      <c r="DS154" s="166"/>
      <c r="DT154" s="166"/>
      <c r="DU154" s="166"/>
      <c r="DV154" s="166"/>
      <c r="DW154" s="166"/>
      <c r="DX154" s="166"/>
      <c r="DY154" s="166"/>
      <c r="DZ154" s="166"/>
      <c r="EA154" s="166"/>
      <c r="EB154" s="166"/>
      <c r="EC154" s="166"/>
      <c r="ED154" s="166"/>
      <c r="EE154" s="166"/>
      <c r="EF154" s="166"/>
      <c r="EG154" s="166"/>
      <c r="EH154" s="166"/>
      <c r="EI154" s="166"/>
      <c r="EJ154" s="166"/>
      <c r="EK154" s="166"/>
      <c r="EL154" s="166"/>
      <c r="EM154" s="166"/>
      <c r="EN154" s="166"/>
      <c r="EO154" s="166"/>
      <c r="EP154" s="166"/>
      <c r="EQ154" s="166"/>
      <c r="ER154" s="166"/>
      <c r="ES154" s="166"/>
      <c r="ET154" s="166"/>
      <c r="EU154" s="166"/>
      <c r="EV154" s="166"/>
      <c r="EW154" s="166"/>
      <c r="EX154" s="166"/>
      <c r="EY154" s="166"/>
      <c r="EZ154" s="166"/>
      <c r="FA154" s="166"/>
      <c r="FB154" s="166"/>
      <c r="FC154" s="166"/>
      <c r="FD154" s="166"/>
      <c r="FE154" s="166"/>
      <c r="FF154" s="166"/>
      <c r="FG154" s="166"/>
      <c r="FH154" s="166"/>
      <c r="FI154" s="166"/>
      <c r="FJ154" s="166"/>
      <c r="FK154" s="166"/>
      <c r="FL154" s="166"/>
      <c r="FM154" s="166"/>
      <c r="FN154" s="166"/>
      <c r="FO154" s="166"/>
      <c r="FP154" s="166"/>
      <c r="FQ154" s="166"/>
      <c r="FR154" s="166"/>
      <c r="FS154" s="166"/>
      <c r="FT154" s="166"/>
      <c r="FU154" s="166"/>
      <c r="FV154" s="166"/>
      <c r="FW154" s="166"/>
      <c r="FX154" s="166"/>
      <c r="FY154" s="166"/>
      <c r="FZ154" s="166"/>
      <c r="GA154" s="166"/>
      <c r="GB154" s="166"/>
      <c r="GC154" s="166"/>
      <c r="GD154" s="166"/>
      <c r="GE154" s="166"/>
    </row>
    <row r="155" spans="1:187" s="68" customFormat="1" ht="31.5" customHeight="1">
      <c r="A155" s="63"/>
      <c r="B155" s="63"/>
      <c r="C155" s="63"/>
      <c r="D155" s="64"/>
      <c r="E155" s="65"/>
      <c r="F155" s="63"/>
      <c r="G155" s="66"/>
      <c r="H155" s="67"/>
      <c r="I155" s="66"/>
      <c r="J155" s="215" t="s">
        <v>210</v>
      </c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</row>
    <row r="156" spans="1:187" ht="31.5" customHeight="1">
      <c r="A156" s="25">
        <v>231</v>
      </c>
      <c r="B156" s="25">
        <v>32</v>
      </c>
      <c r="C156" s="25">
        <v>6171</v>
      </c>
      <c r="D156" s="40">
        <v>5167</v>
      </c>
      <c r="E156" s="27"/>
      <c r="F156" s="25"/>
      <c r="G156" s="55">
        <v>30000</v>
      </c>
      <c r="H156" s="56"/>
      <c r="I156" s="57"/>
      <c r="J156" s="28" t="s">
        <v>47</v>
      </c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166"/>
      <c r="DM156" s="166"/>
      <c r="DN156" s="166"/>
      <c r="DO156" s="166"/>
      <c r="DP156" s="166"/>
      <c r="DQ156" s="166"/>
      <c r="DR156" s="166"/>
      <c r="DS156" s="166"/>
      <c r="DT156" s="166"/>
      <c r="DU156" s="166"/>
      <c r="DV156" s="166"/>
      <c r="DW156" s="166"/>
      <c r="DX156" s="166"/>
      <c r="DY156" s="166"/>
      <c r="DZ156" s="166"/>
      <c r="EA156" s="166"/>
      <c r="EB156" s="166"/>
      <c r="EC156" s="166"/>
      <c r="ED156" s="166"/>
      <c r="EE156" s="166"/>
      <c r="EF156" s="166"/>
      <c r="EG156" s="166"/>
      <c r="EH156" s="166"/>
      <c r="EI156" s="166"/>
      <c r="EJ156" s="166"/>
      <c r="EK156" s="166"/>
      <c r="EL156" s="166"/>
      <c r="EM156" s="166"/>
      <c r="EN156" s="166"/>
      <c r="EO156" s="166"/>
      <c r="EP156" s="166"/>
      <c r="EQ156" s="166"/>
      <c r="ER156" s="166"/>
      <c r="ES156" s="166"/>
      <c r="ET156" s="166"/>
      <c r="EU156" s="166"/>
      <c r="EV156" s="166"/>
      <c r="EW156" s="166"/>
      <c r="EX156" s="166"/>
      <c r="EY156" s="166"/>
      <c r="EZ156" s="166"/>
      <c r="FA156" s="166"/>
      <c r="FB156" s="166"/>
      <c r="FC156" s="166"/>
      <c r="FD156" s="166"/>
      <c r="FE156" s="166"/>
      <c r="FF156" s="166"/>
      <c r="FG156" s="166"/>
      <c r="FH156" s="166"/>
      <c r="FI156" s="166"/>
      <c r="FJ156" s="166"/>
      <c r="FK156" s="166"/>
      <c r="FL156" s="166"/>
      <c r="FM156" s="166"/>
      <c r="FN156" s="166"/>
      <c r="FO156" s="166"/>
      <c r="FP156" s="166"/>
      <c r="FQ156" s="166"/>
      <c r="FR156" s="166"/>
      <c r="FS156" s="166"/>
      <c r="FT156" s="166"/>
      <c r="FU156" s="166"/>
      <c r="FV156" s="166"/>
      <c r="FW156" s="166"/>
      <c r="FX156" s="166"/>
      <c r="FY156" s="166"/>
      <c r="FZ156" s="166"/>
      <c r="GA156" s="166"/>
      <c r="GB156" s="166"/>
      <c r="GC156" s="166"/>
      <c r="GD156" s="166"/>
      <c r="GE156" s="166"/>
    </row>
    <row r="157" spans="1:187" ht="31.5" customHeight="1">
      <c r="A157" s="25">
        <v>231</v>
      </c>
      <c r="B157" s="25">
        <v>32</v>
      </c>
      <c r="C157" s="25">
        <v>6171</v>
      </c>
      <c r="D157" s="40">
        <v>5169</v>
      </c>
      <c r="E157" s="27"/>
      <c r="F157" s="25"/>
      <c r="G157" s="55">
        <v>400000</v>
      </c>
      <c r="H157" s="56"/>
      <c r="I157" s="57"/>
      <c r="J157" s="28" t="s">
        <v>196</v>
      </c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166"/>
      <c r="DP157" s="166"/>
      <c r="DQ157" s="166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6"/>
      <c r="EN157" s="166"/>
      <c r="EO157" s="166"/>
      <c r="EP157" s="166"/>
      <c r="EQ157" s="166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6"/>
      <c r="FB157" s="166"/>
      <c r="FC157" s="166"/>
      <c r="FD157" s="166"/>
      <c r="FE157" s="166"/>
      <c r="FF157" s="166"/>
      <c r="FG157" s="166"/>
      <c r="FH157" s="166"/>
      <c r="FI157" s="166"/>
      <c r="FJ157" s="166"/>
      <c r="FK157" s="166"/>
      <c r="FL157" s="166"/>
      <c r="FM157" s="166"/>
      <c r="FN157" s="166"/>
      <c r="FO157" s="166"/>
      <c r="FP157" s="166"/>
      <c r="FQ157" s="166"/>
      <c r="FR157" s="166"/>
      <c r="FS157" s="166"/>
      <c r="FT157" s="166"/>
      <c r="FU157" s="166"/>
      <c r="FV157" s="166"/>
      <c r="FW157" s="166"/>
      <c r="FX157" s="166"/>
      <c r="FY157" s="166"/>
      <c r="FZ157" s="166"/>
      <c r="GA157" s="166"/>
      <c r="GB157" s="166"/>
      <c r="GC157" s="166"/>
      <c r="GD157" s="166"/>
      <c r="GE157" s="166"/>
    </row>
    <row r="158" spans="1:187" ht="31.5" customHeight="1">
      <c r="A158" s="25">
        <v>231</v>
      </c>
      <c r="B158" s="25">
        <v>32</v>
      </c>
      <c r="C158" s="25">
        <v>6171</v>
      </c>
      <c r="D158" s="40">
        <v>5169</v>
      </c>
      <c r="E158" s="27" t="s">
        <v>99</v>
      </c>
      <c r="F158" s="25"/>
      <c r="G158" s="55">
        <v>150000</v>
      </c>
      <c r="H158" s="56"/>
      <c r="I158" s="57"/>
      <c r="J158" s="28" t="s">
        <v>197</v>
      </c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166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6"/>
      <c r="EN158" s="166"/>
      <c r="EO158" s="166"/>
      <c r="EP158" s="166"/>
      <c r="EQ158" s="166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6"/>
      <c r="FB158" s="166"/>
      <c r="FC158" s="166"/>
      <c r="FD158" s="166"/>
      <c r="FE158" s="166"/>
      <c r="FF158" s="166"/>
      <c r="FG158" s="166"/>
      <c r="FH158" s="166"/>
      <c r="FI158" s="166"/>
      <c r="FJ158" s="166"/>
      <c r="FK158" s="166"/>
      <c r="FL158" s="166"/>
      <c r="FM158" s="166"/>
      <c r="FN158" s="166"/>
      <c r="FO158" s="166"/>
      <c r="FP158" s="166"/>
      <c r="FQ158" s="166"/>
      <c r="FR158" s="166"/>
      <c r="FS158" s="166"/>
      <c r="FT158" s="166"/>
      <c r="FU158" s="166"/>
      <c r="FV158" s="166"/>
      <c r="FW158" s="166"/>
      <c r="FX158" s="166"/>
      <c r="FY158" s="166"/>
      <c r="FZ158" s="166"/>
      <c r="GA158" s="166"/>
      <c r="GB158" s="166"/>
      <c r="GC158" s="166"/>
      <c r="GD158" s="166"/>
      <c r="GE158" s="166"/>
    </row>
    <row r="159" spans="1:187" ht="31.5" customHeight="1">
      <c r="A159" s="25">
        <v>231</v>
      </c>
      <c r="B159" s="25"/>
      <c r="C159" s="25">
        <v>6171</v>
      </c>
      <c r="D159" s="40"/>
      <c r="E159" s="33" t="s">
        <v>99</v>
      </c>
      <c r="F159" s="34"/>
      <c r="G159" s="58"/>
      <c r="H159" s="59"/>
      <c r="I159" s="58">
        <f>G158</f>
        <v>150000</v>
      </c>
      <c r="J159" s="3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166"/>
      <c r="DM159" s="166"/>
      <c r="DN159" s="166"/>
      <c r="DO159" s="166"/>
      <c r="DP159" s="166"/>
      <c r="DQ159" s="166"/>
      <c r="DR159" s="166"/>
      <c r="DS159" s="166"/>
      <c r="DT159" s="166"/>
      <c r="DU159" s="166"/>
      <c r="DV159" s="166"/>
      <c r="DW159" s="166"/>
      <c r="DX159" s="166"/>
      <c r="DY159" s="166"/>
      <c r="DZ159" s="166"/>
      <c r="EA159" s="166"/>
      <c r="EB159" s="166"/>
      <c r="EC159" s="166"/>
      <c r="ED159" s="166"/>
      <c r="EE159" s="166"/>
      <c r="EF159" s="166"/>
      <c r="EG159" s="166"/>
      <c r="EH159" s="166"/>
      <c r="EI159" s="166"/>
      <c r="EJ159" s="166"/>
      <c r="EK159" s="166"/>
      <c r="EL159" s="166"/>
      <c r="EM159" s="166"/>
      <c r="EN159" s="166"/>
      <c r="EO159" s="166"/>
      <c r="EP159" s="166"/>
      <c r="EQ159" s="166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6"/>
      <c r="FB159" s="166"/>
      <c r="FC159" s="166"/>
      <c r="FD159" s="166"/>
      <c r="FE159" s="166"/>
      <c r="FF159" s="166"/>
      <c r="FG159" s="166"/>
      <c r="FH159" s="166"/>
      <c r="FI159" s="166"/>
      <c r="FJ159" s="166"/>
      <c r="FK159" s="166"/>
      <c r="FL159" s="166"/>
      <c r="FM159" s="166"/>
      <c r="FN159" s="166"/>
      <c r="FO159" s="166"/>
      <c r="FP159" s="166"/>
      <c r="FQ159" s="166"/>
      <c r="FR159" s="166"/>
      <c r="FS159" s="166"/>
      <c r="FT159" s="166"/>
      <c r="FU159" s="166"/>
      <c r="FV159" s="166"/>
      <c r="FW159" s="166"/>
      <c r="FX159" s="166"/>
      <c r="FY159" s="166"/>
      <c r="FZ159" s="166"/>
      <c r="GA159" s="166"/>
      <c r="GB159" s="166"/>
      <c r="GC159" s="166"/>
      <c r="GD159" s="166"/>
      <c r="GE159" s="166"/>
    </row>
    <row r="160" spans="1:187" ht="31.5" customHeight="1">
      <c r="A160" s="25">
        <v>231</v>
      </c>
      <c r="B160" s="25">
        <v>32</v>
      </c>
      <c r="C160" s="25">
        <v>6171</v>
      </c>
      <c r="D160" s="40">
        <v>5171</v>
      </c>
      <c r="E160" s="27"/>
      <c r="F160" s="25"/>
      <c r="G160" s="55">
        <v>20000</v>
      </c>
      <c r="H160" s="56"/>
      <c r="I160" s="57"/>
      <c r="J160" s="28" t="s">
        <v>40</v>
      </c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6"/>
      <c r="DL160" s="166"/>
      <c r="DM160" s="166"/>
      <c r="DN160" s="166"/>
      <c r="DO160" s="166"/>
      <c r="DP160" s="166"/>
      <c r="DQ160" s="166"/>
      <c r="DR160" s="166"/>
      <c r="DS160" s="166"/>
      <c r="DT160" s="166"/>
      <c r="DU160" s="166"/>
      <c r="DV160" s="166"/>
      <c r="DW160" s="166"/>
      <c r="DX160" s="166"/>
      <c r="DY160" s="166"/>
      <c r="DZ160" s="166"/>
      <c r="EA160" s="166"/>
      <c r="EB160" s="166"/>
      <c r="EC160" s="166"/>
      <c r="ED160" s="166"/>
      <c r="EE160" s="166"/>
      <c r="EF160" s="166"/>
      <c r="EG160" s="166"/>
      <c r="EH160" s="166"/>
      <c r="EI160" s="166"/>
      <c r="EJ160" s="166"/>
      <c r="EK160" s="166"/>
      <c r="EL160" s="166"/>
      <c r="EM160" s="166"/>
      <c r="EN160" s="166"/>
      <c r="EO160" s="166"/>
      <c r="EP160" s="166"/>
      <c r="EQ160" s="166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6"/>
      <c r="FB160" s="166"/>
      <c r="FC160" s="166"/>
      <c r="FD160" s="166"/>
      <c r="FE160" s="166"/>
      <c r="FF160" s="166"/>
      <c r="FG160" s="166"/>
      <c r="FH160" s="166"/>
      <c r="FI160" s="166"/>
      <c r="FJ160" s="166"/>
      <c r="FK160" s="166"/>
      <c r="FL160" s="166"/>
      <c r="FM160" s="166"/>
      <c r="FN160" s="166"/>
      <c r="FO160" s="166"/>
      <c r="FP160" s="166"/>
      <c r="FQ160" s="166"/>
      <c r="FR160" s="166"/>
      <c r="FS160" s="166"/>
      <c r="FT160" s="166"/>
      <c r="FU160" s="166"/>
      <c r="FV160" s="166"/>
      <c r="FW160" s="166"/>
      <c r="FX160" s="166"/>
      <c r="FY160" s="166"/>
      <c r="FZ160" s="166"/>
      <c r="GA160" s="166"/>
      <c r="GB160" s="166"/>
      <c r="GC160" s="166"/>
      <c r="GD160" s="166"/>
      <c r="GE160" s="166"/>
    </row>
    <row r="161" spans="1:187" ht="31.5" customHeight="1">
      <c r="A161" s="25">
        <v>231</v>
      </c>
      <c r="B161" s="25">
        <v>32</v>
      </c>
      <c r="C161" s="25">
        <v>6171</v>
      </c>
      <c r="D161" s="40">
        <v>5173</v>
      </c>
      <c r="E161" s="27"/>
      <c r="F161" s="25"/>
      <c r="G161" s="55">
        <v>10000</v>
      </c>
      <c r="H161" s="56"/>
      <c r="I161" s="57"/>
      <c r="J161" s="28" t="s">
        <v>30</v>
      </c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6"/>
      <c r="GC161" s="166"/>
      <c r="GD161" s="166"/>
      <c r="GE161" s="166"/>
    </row>
    <row r="162" spans="1:187" ht="31.5" customHeight="1">
      <c r="A162" s="25">
        <v>231</v>
      </c>
      <c r="B162" s="25">
        <v>32</v>
      </c>
      <c r="C162" s="25">
        <v>6171</v>
      </c>
      <c r="D162" s="40">
        <v>5175</v>
      </c>
      <c r="E162" s="27"/>
      <c r="F162" s="25"/>
      <c r="G162" s="55">
        <v>10000</v>
      </c>
      <c r="H162" s="56"/>
      <c r="I162" s="57"/>
      <c r="J162" s="28" t="s">
        <v>48</v>
      </c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66"/>
      <c r="DP162" s="166"/>
      <c r="DQ162" s="166"/>
      <c r="DR162" s="166"/>
      <c r="DS162" s="166"/>
      <c r="DT162" s="166"/>
      <c r="DU162" s="166"/>
      <c r="DV162" s="166"/>
      <c r="DW162" s="166"/>
      <c r="DX162" s="166"/>
      <c r="DY162" s="166"/>
      <c r="DZ162" s="166"/>
      <c r="EA162" s="166"/>
      <c r="EB162" s="166"/>
      <c r="EC162" s="166"/>
      <c r="ED162" s="166"/>
      <c r="EE162" s="166"/>
      <c r="EF162" s="166"/>
      <c r="EG162" s="166"/>
      <c r="EH162" s="166"/>
      <c r="EI162" s="166"/>
      <c r="EJ162" s="166"/>
      <c r="EK162" s="166"/>
      <c r="EL162" s="166"/>
      <c r="EM162" s="166"/>
      <c r="EN162" s="166"/>
      <c r="EO162" s="166"/>
      <c r="EP162" s="166"/>
      <c r="EQ162" s="166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6"/>
      <c r="FB162" s="166"/>
      <c r="FC162" s="166"/>
      <c r="FD162" s="166"/>
      <c r="FE162" s="166"/>
      <c r="FF162" s="166"/>
      <c r="FG162" s="166"/>
      <c r="FH162" s="166"/>
      <c r="FI162" s="166"/>
      <c r="FJ162" s="166"/>
      <c r="FK162" s="166"/>
      <c r="FL162" s="166"/>
      <c r="FM162" s="166"/>
      <c r="FN162" s="166"/>
      <c r="FO162" s="166"/>
      <c r="FP162" s="166"/>
      <c r="FQ162" s="166"/>
      <c r="FR162" s="166"/>
      <c r="FS162" s="166"/>
      <c r="FT162" s="166"/>
      <c r="FU162" s="166"/>
      <c r="FV162" s="166"/>
      <c r="FW162" s="166"/>
      <c r="FX162" s="166"/>
      <c r="FY162" s="166"/>
      <c r="FZ162" s="166"/>
      <c r="GA162" s="166"/>
      <c r="GB162" s="166"/>
      <c r="GC162" s="166"/>
      <c r="GD162" s="166"/>
      <c r="GE162" s="166"/>
    </row>
    <row r="163" spans="1:187" ht="31.5" customHeight="1">
      <c r="A163" s="25">
        <v>231</v>
      </c>
      <c r="B163" s="25">
        <v>32</v>
      </c>
      <c r="C163" s="25">
        <v>6171</v>
      </c>
      <c r="D163" s="40">
        <v>5192</v>
      </c>
      <c r="E163" s="27"/>
      <c r="F163" s="25"/>
      <c r="G163" s="55">
        <v>10000</v>
      </c>
      <c r="H163" s="56"/>
      <c r="I163" s="57"/>
      <c r="J163" s="28" t="s">
        <v>198</v>
      </c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6"/>
      <c r="FU163" s="166"/>
      <c r="FV163" s="166"/>
      <c r="FW163" s="166"/>
      <c r="FX163" s="166"/>
      <c r="FY163" s="166"/>
      <c r="FZ163" s="166"/>
      <c r="GA163" s="166"/>
      <c r="GB163" s="166"/>
      <c r="GC163" s="166"/>
      <c r="GD163" s="166"/>
      <c r="GE163" s="166"/>
    </row>
    <row r="164" spans="1:187" ht="31.5" customHeight="1">
      <c r="A164" s="25">
        <v>231</v>
      </c>
      <c r="B164" s="25">
        <v>32</v>
      </c>
      <c r="C164" s="25">
        <v>6171</v>
      </c>
      <c r="D164" s="26">
        <v>5229</v>
      </c>
      <c r="E164" s="27"/>
      <c r="F164" s="32"/>
      <c r="G164" s="55">
        <v>15000</v>
      </c>
      <c r="H164" s="56"/>
      <c r="I164" s="57"/>
      <c r="J164" s="28" t="s">
        <v>221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</row>
    <row r="165" spans="1:187" ht="31.5" customHeight="1">
      <c r="A165" s="25">
        <v>231</v>
      </c>
      <c r="B165" s="25">
        <v>32</v>
      </c>
      <c r="C165" s="25">
        <v>6171</v>
      </c>
      <c r="D165" s="458">
        <v>5361</v>
      </c>
      <c r="E165" s="27"/>
      <c r="F165" s="32"/>
      <c r="G165" s="55">
        <v>5000</v>
      </c>
      <c r="H165" s="56"/>
      <c r="I165" s="57"/>
      <c r="J165" s="28" t="s">
        <v>222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</row>
    <row r="166" spans="1:187" ht="31.5" customHeight="1">
      <c r="A166" s="25">
        <v>231</v>
      </c>
      <c r="B166" s="25">
        <v>32</v>
      </c>
      <c r="C166" s="25">
        <v>6171</v>
      </c>
      <c r="D166" s="458">
        <v>5362</v>
      </c>
      <c r="E166" s="27"/>
      <c r="F166" s="25"/>
      <c r="G166" s="55">
        <v>250000</v>
      </c>
      <c r="H166" s="56"/>
      <c r="I166" s="57"/>
      <c r="J166" s="28" t="s">
        <v>223</v>
      </c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6"/>
      <c r="DS166" s="166"/>
      <c r="DT166" s="166"/>
      <c r="DU166" s="166"/>
      <c r="DV166" s="166"/>
      <c r="DW166" s="166"/>
      <c r="DX166" s="166"/>
      <c r="DY166" s="166"/>
      <c r="DZ166" s="166"/>
      <c r="EA166" s="166"/>
      <c r="EB166" s="166"/>
      <c r="EC166" s="166"/>
      <c r="ED166" s="166"/>
      <c r="EE166" s="166"/>
      <c r="EF166" s="166"/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6"/>
      <c r="ER166" s="166"/>
      <c r="ES166" s="166"/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6"/>
      <c r="FF166" s="166"/>
      <c r="FG166" s="166"/>
      <c r="FH166" s="166"/>
      <c r="FI166" s="166"/>
      <c r="FJ166" s="166"/>
      <c r="FK166" s="166"/>
      <c r="FL166" s="166"/>
      <c r="FM166" s="166"/>
      <c r="FN166" s="166"/>
      <c r="FO166" s="166"/>
      <c r="FP166" s="166"/>
      <c r="FQ166" s="166"/>
      <c r="FR166" s="166"/>
      <c r="FS166" s="166"/>
      <c r="FT166" s="166"/>
      <c r="FU166" s="166"/>
      <c r="FV166" s="166"/>
      <c r="FW166" s="166"/>
      <c r="FX166" s="166"/>
      <c r="FY166" s="166"/>
      <c r="FZ166" s="166"/>
      <c r="GA166" s="166"/>
      <c r="GB166" s="166"/>
      <c r="GC166" s="166"/>
      <c r="GD166" s="166"/>
      <c r="GE166" s="166"/>
    </row>
    <row r="167" spans="1:187" ht="31.5" customHeight="1">
      <c r="A167" s="25">
        <v>231</v>
      </c>
      <c r="B167" s="25">
        <v>32</v>
      </c>
      <c r="C167" s="25">
        <v>6171</v>
      </c>
      <c r="D167" s="229">
        <v>5424</v>
      </c>
      <c r="E167" s="27"/>
      <c r="F167" s="25"/>
      <c r="G167" s="55">
        <v>5000</v>
      </c>
      <c r="H167" s="56"/>
      <c r="I167" s="57"/>
      <c r="J167" s="28" t="s">
        <v>159</v>
      </c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166"/>
      <c r="BY167" s="166"/>
      <c r="BZ167" s="166"/>
      <c r="CA167" s="166"/>
      <c r="CB167" s="166"/>
      <c r="CC167" s="166"/>
      <c r="CD167" s="166"/>
      <c r="CE167" s="166"/>
      <c r="CF167" s="166"/>
      <c r="CG167" s="166"/>
      <c r="CH167" s="166"/>
      <c r="CI167" s="166"/>
      <c r="CJ167" s="166"/>
      <c r="CK167" s="166"/>
      <c r="CL167" s="166"/>
      <c r="CM167" s="166"/>
      <c r="CN167" s="166"/>
      <c r="CO167" s="166"/>
      <c r="CP167" s="166"/>
      <c r="CQ167" s="166"/>
      <c r="CR167" s="166"/>
      <c r="CS167" s="166"/>
      <c r="CT167" s="166"/>
      <c r="CU167" s="166"/>
      <c r="CV167" s="166"/>
      <c r="CW167" s="166"/>
      <c r="CX167" s="166"/>
      <c r="CY167" s="166"/>
      <c r="CZ167" s="166"/>
      <c r="DA167" s="166"/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6"/>
      <c r="DL167" s="166"/>
      <c r="DM167" s="166"/>
      <c r="DN167" s="166"/>
      <c r="DO167" s="166"/>
      <c r="DP167" s="166"/>
      <c r="DQ167" s="166"/>
      <c r="DR167" s="166"/>
      <c r="DS167" s="166"/>
      <c r="DT167" s="166"/>
      <c r="DU167" s="166"/>
      <c r="DV167" s="166"/>
      <c r="DW167" s="166"/>
      <c r="DX167" s="166"/>
      <c r="DY167" s="166"/>
      <c r="DZ167" s="166"/>
      <c r="EA167" s="166"/>
      <c r="EB167" s="166"/>
      <c r="EC167" s="166"/>
      <c r="ED167" s="166"/>
      <c r="EE167" s="166"/>
      <c r="EF167" s="166"/>
      <c r="EG167" s="166"/>
      <c r="EH167" s="166"/>
      <c r="EI167" s="166"/>
      <c r="EJ167" s="166"/>
      <c r="EK167" s="166"/>
      <c r="EL167" s="166"/>
      <c r="EM167" s="166"/>
      <c r="EN167" s="166"/>
      <c r="EO167" s="166"/>
      <c r="EP167" s="166"/>
      <c r="EQ167" s="166"/>
      <c r="ER167" s="166"/>
      <c r="ES167" s="166"/>
      <c r="ET167" s="166"/>
      <c r="EU167" s="166"/>
      <c r="EV167" s="166"/>
      <c r="EW167" s="166"/>
      <c r="EX167" s="166"/>
      <c r="EY167" s="166"/>
      <c r="EZ167" s="166"/>
      <c r="FA167" s="166"/>
      <c r="FB167" s="166"/>
      <c r="FC167" s="166"/>
      <c r="FD167" s="166"/>
      <c r="FE167" s="166"/>
      <c r="FF167" s="166"/>
      <c r="FG167" s="166"/>
      <c r="FH167" s="166"/>
      <c r="FI167" s="166"/>
      <c r="FJ167" s="166"/>
      <c r="FK167" s="166"/>
      <c r="FL167" s="166"/>
      <c r="FM167" s="166"/>
      <c r="FN167" s="166"/>
      <c r="FO167" s="166"/>
      <c r="FP167" s="166"/>
      <c r="FQ167" s="166"/>
      <c r="FR167" s="166"/>
      <c r="FS167" s="166"/>
      <c r="FT167" s="166"/>
      <c r="FU167" s="166"/>
      <c r="FV167" s="166"/>
      <c r="FW167" s="166"/>
      <c r="FX167" s="166"/>
      <c r="FY167" s="166"/>
      <c r="FZ167" s="166"/>
      <c r="GA167" s="166"/>
      <c r="GB167" s="166"/>
      <c r="GC167" s="166"/>
      <c r="GD167" s="166"/>
      <c r="GE167" s="166"/>
    </row>
    <row r="168" spans="1:187" ht="31.5" customHeight="1">
      <c r="A168" s="25">
        <v>231</v>
      </c>
      <c r="B168" s="25">
        <v>32</v>
      </c>
      <c r="C168" s="25">
        <v>6171</v>
      </c>
      <c r="D168" s="229">
        <v>5499</v>
      </c>
      <c r="E168" s="27"/>
      <c r="F168" s="25"/>
      <c r="G168" s="55">
        <v>29400</v>
      </c>
      <c r="H168" s="56"/>
      <c r="I168" s="57"/>
      <c r="J168" s="28" t="s">
        <v>224</v>
      </c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166"/>
      <c r="BY168" s="166"/>
      <c r="BZ168" s="166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6"/>
      <c r="CN168" s="166"/>
      <c r="CO168" s="166"/>
      <c r="CP168" s="166"/>
      <c r="CQ168" s="166"/>
      <c r="CR168" s="166"/>
      <c r="CS168" s="166"/>
      <c r="CT168" s="166"/>
      <c r="CU168" s="166"/>
      <c r="CV168" s="166"/>
      <c r="CW168" s="166"/>
      <c r="CX168" s="166"/>
      <c r="CY168" s="166"/>
      <c r="CZ168" s="166"/>
      <c r="DA168" s="166"/>
      <c r="DB168" s="166"/>
      <c r="DC168" s="166"/>
      <c r="DD168" s="166"/>
      <c r="DE168" s="166"/>
      <c r="DF168" s="166"/>
      <c r="DG168" s="166"/>
      <c r="DH168" s="166"/>
      <c r="DI168" s="166"/>
      <c r="DJ168" s="166"/>
      <c r="DK168" s="166"/>
      <c r="DL168" s="166"/>
      <c r="DM168" s="166"/>
      <c r="DN168" s="166"/>
      <c r="DO168" s="166"/>
      <c r="DP168" s="166"/>
      <c r="DQ168" s="166"/>
      <c r="DR168" s="166"/>
      <c r="DS168" s="166"/>
      <c r="DT168" s="166"/>
      <c r="DU168" s="166"/>
      <c r="DV168" s="166"/>
      <c r="DW168" s="166"/>
      <c r="DX168" s="166"/>
      <c r="DY168" s="166"/>
      <c r="DZ168" s="166"/>
      <c r="EA168" s="166"/>
      <c r="EB168" s="166"/>
      <c r="EC168" s="166"/>
      <c r="ED168" s="166"/>
      <c r="EE168" s="166"/>
      <c r="EF168" s="166"/>
      <c r="EG168" s="166"/>
      <c r="EH168" s="166"/>
      <c r="EI168" s="166"/>
      <c r="EJ168" s="166"/>
      <c r="EK168" s="166"/>
      <c r="EL168" s="166"/>
      <c r="EM168" s="166"/>
      <c r="EN168" s="166"/>
      <c r="EO168" s="166"/>
      <c r="EP168" s="166"/>
      <c r="EQ168" s="166"/>
      <c r="ER168" s="166"/>
      <c r="ES168" s="166"/>
      <c r="ET168" s="166"/>
      <c r="EU168" s="166"/>
      <c r="EV168" s="166"/>
      <c r="EW168" s="166"/>
      <c r="EX168" s="166"/>
      <c r="EY168" s="166"/>
      <c r="EZ168" s="166"/>
      <c r="FA168" s="166"/>
      <c r="FB168" s="166"/>
      <c r="FC168" s="166"/>
      <c r="FD168" s="166"/>
      <c r="FE168" s="166"/>
      <c r="FF168" s="166"/>
      <c r="FG168" s="166"/>
      <c r="FH168" s="166"/>
      <c r="FI168" s="166"/>
      <c r="FJ168" s="166"/>
      <c r="FK168" s="166"/>
      <c r="FL168" s="166"/>
      <c r="FM168" s="166"/>
      <c r="FN168" s="166"/>
      <c r="FO168" s="166"/>
      <c r="FP168" s="166"/>
      <c r="FQ168" s="166"/>
      <c r="FR168" s="166"/>
      <c r="FS168" s="166"/>
      <c r="FT168" s="166"/>
      <c r="FU168" s="166"/>
      <c r="FV168" s="166"/>
      <c r="FW168" s="166"/>
      <c r="FX168" s="166"/>
      <c r="FY168" s="166"/>
      <c r="FZ168" s="166"/>
      <c r="GA168" s="166"/>
      <c r="GB168" s="166"/>
      <c r="GC168" s="166"/>
      <c r="GD168" s="166"/>
      <c r="GE168" s="166"/>
    </row>
    <row r="169" spans="1:187" ht="31.5" customHeight="1">
      <c r="A169" s="521">
        <v>236</v>
      </c>
      <c r="B169" s="521">
        <v>11</v>
      </c>
      <c r="C169" s="25">
        <v>6171</v>
      </c>
      <c r="D169" s="40">
        <v>5169</v>
      </c>
      <c r="E169" s="27" t="s">
        <v>100</v>
      </c>
      <c r="F169" s="25"/>
      <c r="G169" s="55">
        <v>80000</v>
      </c>
      <c r="H169" s="56"/>
      <c r="I169" s="57"/>
      <c r="J169" s="227" t="s">
        <v>199</v>
      </c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DI169" s="166"/>
      <c r="DJ169" s="166"/>
      <c r="DK169" s="166"/>
      <c r="DL169" s="166"/>
      <c r="DM169" s="166"/>
      <c r="DN169" s="166"/>
      <c r="DO169" s="166"/>
      <c r="DP169" s="166"/>
      <c r="DQ169" s="166"/>
      <c r="DR169" s="166"/>
      <c r="DS169" s="166"/>
      <c r="DT169" s="166"/>
      <c r="DU169" s="166"/>
      <c r="DV169" s="166"/>
      <c r="DW169" s="166"/>
      <c r="DX169" s="166"/>
      <c r="DY169" s="166"/>
      <c r="DZ169" s="166"/>
      <c r="EA169" s="166"/>
      <c r="EB169" s="166"/>
      <c r="EC169" s="166"/>
      <c r="ED169" s="166"/>
      <c r="EE169" s="166"/>
      <c r="EF169" s="166"/>
      <c r="EG169" s="166"/>
      <c r="EH169" s="166"/>
      <c r="EI169" s="166"/>
      <c r="EJ169" s="166"/>
      <c r="EK169" s="166"/>
      <c r="EL169" s="166"/>
      <c r="EM169" s="166"/>
      <c r="EN169" s="166"/>
      <c r="EO169" s="166"/>
      <c r="EP169" s="166"/>
      <c r="EQ169" s="166"/>
      <c r="ER169" s="166"/>
      <c r="ES169" s="166"/>
      <c r="ET169" s="166"/>
      <c r="EU169" s="166"/>
      <c r="EV169" s="166"/>
      <c r="EW169" s="166"/>
      <c r="EX169" s="166"/>
      <c r="EY169" s="166"/>
      <c r="EZ169" s="166"/>
      <c r="FA169" s="166"/>
      <c r="FB169" s="166"/>
      <c r="FC169" s="166"/>
      <c r="FD169" s="166"/>
      <c r="FE169" s="166"/>
      <c r="FF169" s="166"/>
      <c r="FG169" s="166"/>
      <c r="FH169" s="166"/>
      <c r="FI169" s="166"/>
      <c r="FJ169" s="166"/>
      <c r="FK169" s="166"/>
      <c r="FL169" s="166"/>
      <c r="FM169" s="166"/>
      <c r="FN169" s="166"/>
      <c r="FO169" s="166"/>
      <c r="FP169" s="166"/>
      <c r="FQ169" s="166"/>
      <c r="FR169" s="166"/>
      <c r="FS169" s="166"/>
      <c r="FT169" s="166"/>
      <c r="FU169" s="166"/>
      <c r="FV169" s="166"/>
      <c r="FW169" s="166"/>
      <c r="FX169" s="166"/>
      <c r="FY169" s="166"/>
      <c r="FZ169" s="166"/>
      <c r="GA169" s="166"/>
      <c r="GB169" s="166"/>
      <c r="GC169" s="166"/>
      <c r="GD169" s="166"/>
      <c r="GE169" s="166"/>
    </row>
    <row r="170" spans="1:187" ht="31.5" customHeight="1">
      <c r="A170" s="32" t="s">
        <v>75</v>
      </c>
      <c r="B170" s="39"/>
      <c r="C170" s="25"/>
      <c r="D170" s="40"/>
      <c r="E170" s="252" t="s">
        <v>100</v>
      </c>
      <c r="F170" s="220"/>
      <c r="G170" s="253"/>
      <c r="H170" s="254"/>
      <c r="I170" s="253">
        <f>G169</f>
        <v>80000</v>
      </c>
      <c r="J170" s="218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6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6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6"/>
      <c r="FT170" s="166"/>
      <c r="FU170" s="166"/>
      <c r="FV170" s="166"/>
      <c r="FW170" s="166"/>
      <c r="FX170" s="166"/>
      <c r="FY170" s="166"/>
      <c r="FZ170" s="166"/>
      <c r="GA170" s="166"/>
      <c r="GB170" s="166"/>
      <c r="GC170" s="166"/>
      <c r="GD170" s="166"/>
      <c r="GE170" s="166"/>
    </row>
    <row r="171" spans="1:187" ht="31.5" customHeight="1">
      <c r="A171" s="521">
        <v>236</v>
      </c>
      <c r="B171" s="521">
        <v>11</v>
      </c>
      <c r="C171" s="25">
        <v>6171</v>
      </c>
      <c r="D171" s="40">
        <v>5169</v>
      </c>
      <c r="E171" s="27" t="s">
        <v>129</v>
      </c>
      <c r="F171" s="25"/>
      <c r="G171" s="55">
        <v>20000</v>
      </c>
      <c r="H171" s="56"/>
      <c r="I171" s="57"/>
      <c r="J171" s="227" t="s">
        <v>130</v>
      </c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6"/>
      <c r="BQ171" s="166"/>
      <c r="BR171" s="166"/>
      <c r="BS171" s="166"/>
      <c r="BT171" s="166"/>
      <c r="BU171" s="166"/>
      <c r="BV171" s="166"/>
      <c r="BW171" s="166"/>
      <c r="BX171" s="166"/>
      <c r="BY171" s="166"/>
      <c r="BZ171" s="166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6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DI171" s="166"/>
      <c r="DJ171" s="166"/>
      <c r="DK171" s="166"/>
      <c r="DL171" s="166"/>
      <c r="DM171" s="166"/>
      <c r="DN171" s="166"/>
      <c r="DO171" s="166"/>
      <c r="DP171" s="166"/>
      <c r="DQ171" s="166"/>
      <c r="DR171" s="166"/>
      <c r="DS171" s="166"/>
      <c r="DT171" s="166"/>
      <c r="DU171" s="166"/>
      <c r="DV171" s="166"/>
      <c r="DW171" s="166"/>
      <c r="DX171" s="166"/>
      <c r="DY171" s="166"/>
      <c r="DZ171" s="166"/>
      <c r="EA171" s="166"/>
      <c r="EB171" s="166"/>
      <c r="EC171" s="166"/>
      <c r="ED171" s="166"/>
      <c r="EE171" s="166"/>
      <c r="EF171" s="166"/>
      <c r="EG171" s="166"/>
      <c r="EH171" s="166"/>
      <c r="EI171" s="166"/>
      <c r="EJ171" s="166"/>
      <c r="EK171" s="166"/>
      <c r="EL171" s="166"/>
      <c r="EM171" s="166"/>
      <c r="EN171" s="166"/>
      <c r="EO171" s="166"/>
      <c r="EP171" s="166"/>
      <c r="EQ171" s="166"/>
      <c r="ER171" s="166"/>
      <c r="ES171" s="166"/>
      <c r="ET171" s="166"/>
      <c r="EU171" s="166"/>
      <c r="EV171" s="166"/>
      <c r="EW171" s="166"/>
      <c r="EX171" s="166"/>
      <c r="EY171" s="166"/>
      <c r="EZ171" s="166"/>
      <c r="FA171" s="166"/>
      <c r="FB171" s="166"/>
      <c r="FC171" s="166"/>
      <c r="FD171" s="166"/>
      <c r="FE171" s="166"/>
      <c r="FF171" s="166"/>
      <c r="FG171" s="166"/>
      <c r="FH171" s="166"/>
      <c r="FI171" s="166"/>
      <c r="FJ171" s="166"/>
      <c r="FK171" s="166"/>
      <c r="FL171" s="166"/>
      <c r="FM171" s="166"/>
      <c r="FN171" s="166"/>
      <c r="FO171" s="166"/>
      <c r="FP171" s="166"/>
      <c r="FQ171" s="166"/>
      <c r="FR171" s="166"/>
      <c r="FS171" s="166"/>
      <c r="FT171" s="166"/>
      <c r="FU171" s="166"/>
      <c r="FV171" s="166"/>
      <c r="FW171" s="166"/>
      <c r="FX171" s="166"/>
      <c r="FY171" s="166"/>
      <c r="FZ171" s="166"/>
      <c r="GA171" s="166"/>
      <c r="GB171" s="166"/>
      <c r="GC171" s="166"/>
      <c r="GD171" s="166"/>
      <c r="GE171" s="166"/>
    </row>
    <row r="172" spans="1:187" ht="31.5" customHeight="1">
      <c r="A172" s="32" t="s">
        <v>75</v>
      </c>
      <c r="B172" s="39"/>
      <c r="C172" s="25"/>
      <c r="D172" s="40"/>
      <c r="E172" s="252" t="s">
        <v>129</v>
      </c>
      <c r="F172" s="220"/>
      <c r="G172" s="253"/>
      <c r="H172" s="254"/>
      <c r="I172" s="253">
        <f>G171</f>
        <v>20000</v>
      </c>
      <c r="J172" s="3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DI172" s="166"/>
      <c r="DJ172" s="166"/>
      <c r="DK172" s="166"/>
      <c r="DL172" s="166"/>
      <c r="DM172" s="166"/>
      <c r="DN172" s="166"/>
      <c r="DO172" s="166"/>
      <c r="DP172" s="166"/>
      <c r="DQ172" s="166"/>
      <c r="DR172" s="166"/>
      <c r="DS172" s="166"/>
      <c r="DT172" s="166"/>
      <c r="DU172" s="166"/>
      <c r="DV172" s="166"/>
      <c r="DW172" s="166"/>
      <c r="DX172" s="166"/>
      <c r="DY172" s="166"/>
      <c r="DZ172" s="166"/>
      <c r="EA172" s="166"/>
      <c r="EB172" s="166"/>
      <c r="EC172" s="166"/>
      <c r="ED172" s="166"/>
      <c r="EE172" s="166"/>
      <c r="EF172" s="166"/>
      <c r="EG172" s="166"/>
      <c r="EH172" s="166"/>
      <c r="EI172" s="166"/>
      <c r="EJ172" s="166"/>
      <c r="EK172" s="166"/>
      <c r="EL172" s="166"/>
      <c r="EM172" s="166"/>
      <c r="EN172" s="166"/>
      <c r="EO172" s="166"/>
      <c r="EP172" s="166"/>
      <c r="EQ172" s="166"/>
      <c r="ER172" s="166"/>
      <c r="ES172" s="166"/>
      <c r="ET172" s="166"/>
      <c r="EU172" s="166"/>
      <c r="EV172" s="166"/>
      <c r="EW172" s="166"/>
      <c r="EX172" s="166"/>
      <c r="EY172" s="166"/>
      <c r="EZ172" s="166"/>
      <c r="FA172" s="166"/>
      <c r="FB172" s="166"/>
      <c r="FC172" s="166"/>
      <c r="FD172" s="166"/>
      <c r="FE172" s="166"/>
      <c r="FF172" s="166"/>
      <c r="FG172" s="166"/>
      <c r="FH172" s="166"/>
      <c r="FI172" s="166"/>
      <c r="FJ172" s="166"/>
      <c r="FK172" s="166"/>
      <c r="FL172" s="166"/>
      <c r="FM172" s="166"/>
      <c r="FN172" s="166"/>
      <c r="FO172" s="166"/>
      <c r="FP172" s="166"/>
      <c r="FQ172" s="166"/>
      <c r="FR172" s="166"/>
      <c r="FS172" s="166"/>
      <c r="FT172" s="166"/>
      <c r="FU172" s="166"/>
      <c r="FV172" s="166"/>
      <c r="FW172" s="166"/>
      <c r="FX172" s="166"/>
      <c r="FY172" s="166"/>
      <c r="FZ172" s="166"/>
      <c r="GA172" s="166"/>
      <c r="GB172" s="166"/>
      <c r="GC172" s="166"/>
      <c r="GD172" s="166"/>
      <c r="GE172" s="166"/>
    </row>
    <row r="173" spans="1:187" ht="31.5" customHeight="1">
      <c r="A173" s="521">
        <v>236</v>
      </c>
      <c r="B173" s="521">
        <v>11</v>
      </c>
      <c r="C173" s="32">
        <v>6171</v>
      </c>
      <c r="D173" s="39">
        <v>5179</v>
      </c>
      <c r="E173" s="27"/>
      <c r="F173" s="25"/>
      <c r="G173" s="55">
        <v>15000</v>
      </c>
      <c r="H173" s="56"/>
      <c r="I173" s="57"/>
      <c r="J173" s="255" t="s">
        <v>181</v>
      </c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6"/>
      <c r="DE173" s="166"/>
      <c r="DF173" s="166"/>
      <c r="DG173" s="166"/>
      <c r="DH173" s="166"/>
      <c r="DI173" s="166"/>
      <c r="DJ173" s="166"/>
      <c r="DK173" s="166"/>
      <c r="DL173" s="166"/>
      <c r="DM173" s="166"/>
      <c r="DN173" s="166"/>
      <c r="DO173" s="166"/>
      <c r="DP173" s="166"/>
      <c r="DQ173" s="166"/>
      <c r="DR173" s="166"/>
      <c r="DS173" s="166"/>
      <c r="DT173" s="166"/>
      <c r="DU173" s="166"/>
      <c r="DV173" s="166"/>
      <c r="DW173" s="166"/>
      <c r="DX173" s="166"/>
      <c r="DY173" s="166"/>
      <c r="DZ173" s="166"/>
      <c r="EA173" s="166"/>
      <c r="EB173" s="166"/>
      <c r="EC173" s="166"/>
      <c r="ED173" s="166"/>
      <c r="EE173" s="166"/>
      <c r="EF173" s="166"/>
      <c r="EG173" s="166"/>
      <c r="EH173" s="166"/>
      <c r="EI173" s="166"/>
      <c r="EJ173" s="166"/>
      <c r="EK173" s="166"/>
      <c r="EL173" s="166"/>
      <c r="EM173" s="166"/>
      <c r="EN173" s="166"/>
      <c r="EO173" s="166"/>
      <c r="EP173" s="166"/>
      <c r="EQ173" s="166"/>
      <c r="ER173" s="166"/>
      <c r="ES173" s="166"/>
      <c r="ET173" s="166"/>
      <c r="EU173" s="166"/>
      <c r="EV173" s="166"/>
      <c r="EW173" s="166"/>
      <c r="EX173" s="166"/>
      <c r="EY173" s="166"/>
      <c r="EZ173" s="166"/>
      <c r="FA173" s="166"/>
      <c r="FB173" s="166"/>
      <c r="FC173" s="166"/>
      <c r="FD173" s="166"/>
      <c r="FE173" s="166"/>
      <c r="FF173" s="166"/>
      <c r="FG173" s="166"/>
      <c r="FH173" s="166"/>
      <c r="FI173" s="166"/>
      <c r="FJ173" s="166"/>
      <c r="FK173" s="166"/>
      <c r="FL173" s="166"/>
      <c r="FM173" s="166"/>
      <c r="FN173" s="166"/>
      <c r="FO173" s="166"/>
      <c r="FP173" s="166"/>
      <c r="FQ173" s="166"/>
      <c r="FR173" s="166"/>
      <c r="FS173" s="166"/>
      <c r="FT173" s="166"/>
      <c r="FU173" s="166"/>
      <c r="FV173" s="166"/>
      <c r="FW173" s="166"/>
      <c r="FX173" s="166"/>
      <c r="FY173" s="166"/>
      <c r="FZ173" s="166"/>
      <c r="GA173" s="166"/>
      <c r="GB173" s="166"/>
      <c r="GC173" s="166"/>
      <c r="GD173" s="166"/>
      <c r="GE173" s="166"/>
    </row>
    <row r="174" spans="1:187" ht="31.5" customHeight="1">
      <c r="A174" s="32" t="s">
        <v>75</v>
      </c>
      <c r="B174" s="32"/>
      <c r="C174" s="32"/>
      <c r="D174" s="39"/>
      <c r="E174" s="33" t="s">
        <v>77</v>
      </c>
      <c r="F174" s="34"/>
      <c r="G174" s="505"/>
      <c r="H174" s="505"/>
      <c r="I174" s="59">
        <f>G142+G143+G144+G145+G146+G147+G148+G149+G150+G151+G152+G153+G154+G156+G157+G160+G161+G162+G163+G164++G165+G166+G167+G168+G173</f>
        <v>3804400</v>
      </c>
      <c r="J174" s="3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166"/>
      <c r="DN174" s="166"/>
      <c r="DO174" s="166"/>
      <c r="DP174" s="166"/>
      <c r="DQ174" s="166"/>
      <c r="DR174" s="166"/>
      <c r="DS174" s="166"/>
      <c r="DT174" s="166"/>
      <c r="DU174" s="166"/>
      <c r="DV174" s="166"/>
      <c r="DW174" s="166"/>
      <c r="DX174" s="166"/>
      <c r="DY174" s="166"/>
      <c r="DZ174" s="166"/>
      <c r="EA174" s="166"/>
      <c r="EB174" s="166"/>
      <c r="EC174" s="166"/>
      <c r="ED174" s="166"/>
      <c r="EE174" s="166"/>
      <c r="EF174" s="166"/>
      <c r="EG174" s="166"/>
      <c r="EH174" s="166"/>
      <c r="EI174" s="166"/>
      <c r="EJ174" s="166"/>
      <c r="EK174" s="166"/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6"/>
      <c r="FK174" s="166"/>
      <c r="FL174" s="166"/>
      <c r="FM174" s="166"/>
      <c r="FN174" s="166"/>
      <c r="FO174" s="166"/>
      <c r="FP174" s="166"/>
      <c r="FQ174" s="166"/>
      <c r="FR174" s="166"/>
      <c r="FS174" s="166"/>
      <c r="FT174" s="166"/>
      <c r="FU174" s="166"/>
      <c r="FV174" s="166"/>
      <c r="FW174" s="166"/>
      <c r="FX174" s="166"/>
      <c r="FY174" s="166"/>
      <c r="FZ174" s="166"/>
      <c r="GA174" s="166"/>
      <c r="GB174" s="166"/>
      <c r="GC174" s="166"/>
      <c r="GD174" s="166"/>
      <c r="GE174" s="166"/>
    </row>
    <row r="175" spans="1:187" s="106" customFormat="1" ht="31.5" customHeight="1" thickBot="1">
      <c r="A175" s="195" t="s">
        <v>75</v>
      </c>
      <c r="B175" s="195"/>
      <c r="C175" s="195">
        <v>6171</v>
      </c>
      <c r="D175" s="195"/>
      <c r="E175" s="196"/>
      <c r="F175" s="195"/>
      <c r="G175" s="506"/>
      <c r="H175" s="197">
        <f>SUM(G142:G174)</f>
        <v>4054400</v>
      </c>
      <c r="I175" s="506"/>
      <c r="J175" s="221" t="s">
        <v>22</v>
      </c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00"/>
      <c r="CQ175" s="200"/>
      <c r="CR175" s="200"/>
      <c r="CS175" s="200"/>
      <c r="CT175" s="200"/>
      <c r="CU175" s="200"/>
      <c r="CV175" s="200"/>
      <c r="CW175" s="200"/>
      <c r="CX175" s="200"/>
      <c r="CY175" s="200"/>
      <c r="CZ175" s="200"/>
      <c r="DA175" s="200"/>
      <c r="DB175" s="200"/>
      <c r="DC175" s="200"/>
      <c r="DD175" s="200"/>
      <c r="DE175" s="200"/>
      <c r="DF175" s="200"/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0"/>
      <c r="DQ175" s="200"/>
      <c r="DR175" s="200"/>
      <c r="DS175" s="200"/>
      <c r="DT175" s="200"/>
      <c r="DU175" s="200"/>
      <c r="DV175" s="200"/>
      <c r="DW175" s="200"/>
      <c r="DX175" s="200"/>
      <c r="DY175" s="200"/>
      <c r="DZ175" s="200"/>
      <c r="EA175" s="200"/>
      <c r="EB175" s="200"/>
      <c r="EC175" s="200"/>
      <c r="ED175" s="200"/>
      <c r="EE175" s="200"/>
      <c r="EF175" s="200"/>
      <c r="EG175" s="200"/>
      <c r="EH175" s="200"/>
      <c r="EI175" s="200"/>
      <c r="EJ175" s="200"/>
      <c r="EK175" s="200"/>
      <c r="EL175" s="200"/>
      <c r="EM175" s="200"/>
      <c r="EN175" s="200"/>
      <c r="EO175" s="200"/>
      <c r="EP175" s="200"/>
      <c r="EQ175" s="200"/>
      <c r="ER175" s="200"/>
      <c r="ES175" s="200"/>
      <c r="ET175" s="200"/>
      <c r="EU175" s="200"/>
      <c r="EV175" s="200"/>
      <c r="EW175" s="200"/>
      <c r="EX175" s="200"/>
      <c r="EY175" s="200"/>
      <c r="EZ175" s="200"/>
      <c r="FA175" s="200"/>
      <c r="FB175" s="200"/>
      <c r="FC175" s="200"/>
      <c r="FD175" s="200"/>
      <c r="FE175" s="200"/>
      <c r="FF175" s="200"/>
      <c r="FG175" s="200"/>
      <c r="FH175" s="200"/>
      <c r="FI175" s="200"/>
      <c r="FJ175" s="200"/>
      <c r="FK175" s="200"/>
      <c r="FL175" s="200"/>
      <c r="FM175" s="200"/>
      <c r="FN175" s="200"/>
      <c r="FO175" s="200"/>
      <c r="FP175" s="200"/>
      <c r="FQ175" s="200"/>
      <c r="FR175" s="200"/>
      <c r="FS175" s="200"/>
      <c r="FT175" s="200"/>
      <c r="FU175" s="200"/>
      <c r="FV175" s="200"/>
      <c r="FW175" s="200"/>
      <c r="FX175" s="200"/>
      <c r="FY175" s="200"/>
      <c r="FZ175" s="200"/>
      <c r="GA175" s="200"/>
      <c r="GB175" s="200"/>
      <c r="GC175" s="200"/>
      <c r="GD175" s="200"/>
      <c r="GE175" s="200"/>
    </row>
    <row r="176" spans="1:187" ht="31.5" customHeight="1">
      <c r="A176" s="184"/>
      <c r="B176" s="184"/>
      <c r="C176" s="184"/>
      <c r="D176" s="185"/>
      <c r="E176" s="201"/>
      <c r="F176" s="184"/>
      <c r="G176" s="188"/>
      <c r="H176" s="190"/>
      <c r="I176" s="188"/>
      <c r="J176" s="22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  <c r="GB176" s="166"/>
      <c r="GC176" s="166"/>
      <c r="GD176" s="166"/>
      <c r="GE176" s="166"/>
    </row>
    <row r="177" spans="1:187" ht="31.5" customHeight="1">
      <c r="A177" s="25">
        <v>231</v>
      </c>
      <c r="B177" s="25">
        <v>32</v>
      </c>
      <c r="C177" s="25">
        <v>6310</v>
      </c>
      <c r="D177" s="40">
        <v>5163</v>
      </c>
      <c r="E177" s="27"/>
      <c r="F177" s="25"/>
      <c r="G177" s="55">
        <v>35000</v>
      </c>
      <c r="H177" s="56"/>
      <c r="I177" s="57"/>
      <c r="J177" s="28" t="s">
        <v>80</v>
      </c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N177" s="166"/>
      <c r="EO177" s="166"/>
      <c r="EP177" s="166"/>
      <c r="EQ177" s="166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6"/>
      <c r="FB177" s="166"/>
      <c r="FC177" s="166"/>
      <c r="FD177" s="166"/>
      <c r="FE177" s="166"/>
      <c r="FF177" s="166"/>
      <c r="FG177" s="166"/>
      <c r="FH177" s="166"/>
      <c r="FI177" s="166"/>
      <c r="FJ177" s="166"/>
      <c r="FK177" s="166"/>
      <c r="FL177" s="166"/>
      <c r="FM177" s="166"/>
      <c r="FN177" s="166"/>
      <c r="FO177" s="166"/>
      <c r="FP177" s="166"/>
      <c r="FQ177" s="166"/>
      <c r="FR177" s="166"/>
      <c r="FS177" s="166"/>
      <c r="FT177" s="166"/>
      <c r="FU177" s="166"/>
      <c r="FV177" s="166"/>
      <c r="FW177" s="166"/>
      <c r="FX177" s="166"/>
      <c r="FY177" s="166"/>
      <c r="FZ177" s="166"/>
      <c r="GA177" s="166"/>
      <c r="GB177" s="166"/>
      <c r="GC177" s="166"/>
      <c r="GD177" s="166"/>
      <c r="GE177" s="166"/>
    </row>
    <row r="178" spans="1:187" ht="31.5" customHeight="1">
      <c r="A178" s="39">
        <v>236</v>
      </c>
      <c r="B178" s="39">
        <v>10</v>
      </c>
      <c r="C178" s="25">
        <v>6310</v>
      </c>
      <c r="D178" s="40">
        <v>5163</v>
      </c>
      <c r="E178" s="27"/>
      <c r="F178" s="25"/>
      <c r="G178" s="55">
        <v>2000</v>
      </c>
      <c r="H178" s="56"/>
      <c r="I178" s="57"/>
      <c r="J178" s="28" t="s">
        <v>81</v>
      </c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DI178" s="166"/>
      <c r="DJ178" s="166"/>
      <c r="DK178" s="166"/>
      <c r="DL178" s="166"/>
      <c r="DM178" s="166"/>
      <c r="DN178" s="166"/>
      <c r="DO178" s="166"/>
      <c r="DP178" s="166"/>
      <c r="DQ178" s="166"/>
      <c r="DR178" s="166"/>
      <c r="DS178" s="166"/>
      <c r="DT178" s="166"/>
      <c r="DU178" s="166"/>
      <c r="DV178" s="166"/>
      <c r="DW178" s="166"/>
      <c r="DX178" s="166"/>
      <c r="DY178" s="166"/>
      <c r="DZ178" s="166"/>
      <c r="EA178" s="166"/>
      <c r="EB178" s="166"/>
      <c r="EC178" s="166"/>
      <c r="ED178" s="166"/>
      <c r="EE178" s="166"/>
      <c r="EF178" s="166"/>
      <c r="EG178" s="166"/>
      <c r="EH178" s="166"/>
      <c r="EI178" s="166"/>
      <c r="EJ178" s="166"/>
      <c r="EK178" s="166"/>
      <c r="EL178" s="166"/>
      <c r="EM178" s="166"/>
      <c r="EN178" s="166"/>
      <c r="EO178" s="166"/>
      <c r="EP178" s="166"/>
      <c r="EQ178" s="166"/>
      <c r="ER178" s="166"/>
      <c r="ES178" s="166"/>
      <c r="ET178" s="166"/>
      <c r="EU178" s="166"/>
      <c r="EV178" s="166"/>
      <c r="EW178" s="166"/>
      <c r="EX178" s="166"/>
      <c r="EY178" s="166"/>
      <c r="EZ178" s="166"/>
      <c r="FA178" s="166"/>
      <c r="FB178" s="166"/>
      <c r="FC178" s="166"/>
      <c r="FD178" s="166"/>
      <c r="FE178" s="166"/>
      <c r="FF178" s="166"/>
      <c r="FG178" s="166"/>
      <c r="FH178" s="166"/>
      <c r="FI178" s="166"/>
      <c r="FJ178" s="166"/>
      <c r="FK178" s="166"/>
      <c r="FL178" s="166"/>
      <c r="FM178" s="166"/>
      <c r="FN178" s="166"/>
      <c r="FO178" s="166"/>
      <c r="FP178" s="166"/>
      <c r="FQ178" s="166"/>
      <c r="FR178" s="166"/>
      <c r="FS178" s="166"/>
      <c r="FT178" s="166"/>
      <c r="FU178" s="166"/>
      <c r="FV178" s="166"/>
      <c r="FW178" s="166"/>
      <c r="FX178" s="166"/>
      <c r="FY178" s="166"/>
      <c r="FZ178" s="166"/>
      <c r="GA178" s="166"/>
      <c r="GB178" s="166"/>
      <c r="GC178" s="166"/>
      <c r="GD178" s="166"/>
      <c r="GE178" s="166"/>
    </row>
    <row r="179" spans="1:187" s="106" customFormat="1" ht="31.5" customHeight="1" thickBot="1">
      <c r="A179" s="195" t="s">
        <v>75</v>
      </c>
      <c r="B179" s="195"/>
      <c r="C179" s="195">
        <v>6310</v>
      </c>
      <c r="D179" s="195"/>
      <c r="E179" s="196"/>
      <c r="F179" s="195"/>
      <c r="G179" s="197"/>
      <c r="H179" s="197">
        <f>G177+G178</f>
        <v>37000</v>
      </c>
      <c r="I179" s="197"/>
      <c r="J179" s="221" t="s">
        <v>66</v>
      </c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00"/>
      <c r="CT179" s="200"/>
      <c r="CU179" s="200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  <c r="DI179" s="200"/>
      <c r="DJ179" s="200"/>
      <c r="DK179" s="200"/>
      <c r="DL179" s="200"/>
      <c r="DM179" s="200"/>
      <c r="DN179" s="200"/>
      <c r="DO179" s="200"/>
      <c r="DP179" s="200"/>
      <c r="DQ179" s="200"/>
      <c r="DR179" s="200"/>
      <c r="DS179" s="200"/>
      <c r="DT179" s="200"/>
      <c r="DU179" s="200"/>
      <c r="DV179" s="200"/>
      <c r="DW179" s="200"/>
      <c r="DX179" s="200"/>
      <c r="DY179" s="200"/>
      <c r="DZ179" s="200"/>
      <c r="EA179" s="200"/>
      <c r="EB179" s="200"/>
      <c r="EC179" s="200"/>
      <c r="ED179" s="200"/>
      <c r="EE179" s="200"/>
      <c r="EF179" s="200"/>
      <c r="EG179" s="200"/>
      <c r="EH179" s="200"/>
      <c r="EI179" s="200"/>
      <c r="EJ179" s="200"/>
      <c r="EK179" s="200"/>
      <c r="EL179" s="200"/>
      <c r="EM179" s="200"/>
      <c r="EN179" s="200"/>
      <c r="EO179" s="200"/>
      <c r="EP179" s="200"/>
      <c r="EQ179" s="200"/>
      <c r="ER179" s="200"/>
      <c r="ES179" s="200"/>
      <c r="ET179" s="200"/>
      <c r="EU179" s="200"/>
      <c r="EV179" s="200"/>
      <c r="EW179" s="200"/>
      <c r="EX179" s="200"/>
      <c r="EY179" s="200"/>
      <c r="EZ179" s="200"/>
      <c r="FA179" s="200"/>
      <c r="FB179" s="200"/>
      <c r="FC179" s="200"/>
      <c r="FD179" s="200"/>
      <c r="FE179" s="200"/>
      <c r="FF179" s="200"/>
      <c r="FG179" s="200"/>
      <c r="FH179" s="200"/>
      <c r="FI179" s="200"/>
      <c r="FJ179" s="200"/>
      <c r="FK179" s="200"/>
      <c r="FL179" s="200"/>
      <c r="FM179" s="200"/>
      <c r="FN179" s="200"/>
      <c r="FO179" s="200"/>
      <c r="FP179" s="200"/>
      <c r="FQ179" s="200"/>
      <c r="FR179" s="200"/>
      <c r="FS179" s="200"/>
      <c r="FT179" s="200"/>
      <c r="FU179" s="200"/>
      <c r="FV179" s="200"/>
      <c r="FW179" s="200"/>
      <c r="FX179" s="200"/>
      <c r="FY179" s="200"/>
      <c r="FZ179" s="200"/>
      <c r="GA179" s="200"/>
      <c r="GB179" s="200"/>
      <c r="GC179" s="200"/>
      <c r="GD179" s="200"/>
      <c r="GE179" s="200"/>
    </row>
    <row r="180" spans="1:187" ht="30" customHeight="1">
      <c r="A180" s="184"/>
      <c r="B180" s="184"/>
      <c r="C180" s="184"/>
      <c r="D180" s="185"/>
      <c r="E180" s="201"/>
      <c r="F180" s="184"/>
      <c r="G180" s="188"/>
      <c r="H180" s="190"/>
      <c r="I180" s="188"/>
      <c r="J180" s="222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DI180" s="166"/>
      <c r="DJ180" s="166"/>
      <c r="DK180" s="166"/>
      <c r="DL180" s="166"/>
      <c r="DM180" s="166"/>
      <c r="DN180" s="166"/>
      <c r="DO180" s="166"/>
      <c r="DP180" s="166"/>
      <c r="DQ180" s="166"/>
      <c r="DR180" s="166"/>
      <c r="DS180" s="166"/>
      <c r="DT180" s="166"/>
      <c r="DU180" s="166"/>
      <c r="DV180" s="166"/>
      <c r="DW180" s="166"/>
      <c r="DX180" s="166"/>
      <c r="DY180" s="166"/>
      <c r="DZ180" s="166"/>
      <c r="EA180" s="166"/>
      <c r="EB180" s="166"/>
      <c r="EC180" s="166"/>
      <c r="ED180" s="166"/>
      <c r="EE180" s="166"/>
      <c r="EF180" s="166"/>
      <c r="EG180" s="166"/>
      <c r="EH180" s="166"/>
      <c r="EI180" s="166"/>
      <c r="EJ180" s="166"/>
      <c r="EK180" s="166"/>
      <c r="EL180" s="166"/>
      <c r="EM180" s="166"/>
      <c r="EN180" s="166"/>
      <c r="EO180" s="166"/>
      <c r="EP180" s="166"/>
      <c r="EQ180" s="166"/>
      <c r="ER180" s="166"/>
      <c r="ES180" s="166"/>
      <c r="ET180" s="166"/>
      <c r="EU180" s="166"/>
      <c r="EV180" s="166"/>
      <c r="EW180" s="166"/>
      <c r="EX180" s="166"/>
      <c r="EY180" s="166"/>
      <c r="EZ180" s="166"/>
      <c r="FA180" s="166"/>
      <c r="FB180" s="166"/>
      <c r="FC180" s="166"/>
      <c r="FD180" s="166"/>
      <c r="FE180" s="166"/>
      <c r="FF180" s="166"/>
      <c r="FG180" s="166"/>
      <c r="FH180" s="166"/>
      <c r="FI180" s="166"/>
      <c r="FJ180" s="166"/>
      <c r="FK180" s="166"/>
      <c r="FL180" s="166"/>
      <c r="FM180" s="166"/>
      <c r="FN180" s="166"/>
      <c r="FO180" s="166"/>
      <c r="FP180" s="166"/>
      <c r="FQ180" s="166"/>
      <c r="FR180" s="166"/>
      <c r="FS180" s="166"/>
      <c r="FT180" s="166"/>
      <c r="FU180" s="166"/>
      <c r="FV180" s="166"/>
      <c r="FW180" s="166"/>
      <c r="FX180" s="166"/>
      <c r="FY180" s="166"/>
      <c r="FZ180" s="166"/>
      <c r="GA180" s="166"/>
      <c r="GB180" s="166"/>
      <c r="GC180" s="166"/>
      <c r="GD180" s="166"/>
      <c r="GE180" s="166"/>
    </row>
    <row r="181" spans="1:187" ht="31.5" customHeight="1">
      <c r="A181" s="25">
        <v>231</v>
      </c>
      <c r="B181" s="25">
        <v>32</v>
      </c>
      <c r="C181" s="25">
        <v>6320</v>
      </c>
      <c r="D181" s="40">
        <v>5163</v>
      </c>
      <c r="E181" s="27"/>
      <c r="F181" s="25"/>
      <c r="G181" s="55">
        <v>300000</v>
      </c>
      <c r="H181" s="56"/>
      <c r="I181" s="57"/>
      <c r="J181" s="28" t="s">
        <v>57</v>
      </c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DI181" s="166"/>
      <c r="DJ181" s="166"/>
      <c r="DK181" s="166"/>
      <c r="DL181" s="166"/>
      <c r="DM181" s="166"/>
      <c r="DN181" s="166"/>
      <c r="DO181" s="166"/>
      <c r="DP181" s="166"/>
      <c r="DQ181" s="166"/>
      <c r="DR181" s="166"/>
      <c r="DS181" s="166"/>
      <c r="DT181" s="166"/>
      <c r="DU181" s="166"/>
      <c r="DV181" s="166"/>
      <c r="DW181" s="166"/>
      <c r="DX181" s="166"/>
      <c r="DY181" s="166"/>
      <c r="DZ181" s="166"/>
      <c r="EA181" s="166"/>
      <c r="EB181" s="166"/>
      <c r="EC181" s="166"/>
      <c r="ED181" s="166"/>
      <c r="EE181" s="166"/>
      <c r="EF181" s="166"/>
      <c r="EG181" s="166"/>
      <c r="EH181" s="166"/>
      <c r="EI181" s="166"/>
      <c r="EJ181" s="166"/>
      <c r="EK181" s="166"/>
      <c r="EL181" s="166"/>
      <c r="EM181" s="166"/>
      <c r="EN181" s="166"/>
      <c r="EO181" s="166"/>
      <c r="EP181" s="166"/>
      <c r="EQ181" s="166"/>
      <c r="ER181" s="166"/>
      <c r="ES181" s="166"/>
      <c r="ET181" s="166"/>
      <c r="EU181" s="166"/>
      <c r="EV181" s="166"/>
      <c r="EW181" s="166"/>
      <c r="EX181" s="166"/>
      <c r="EY181" s="166"/>
      <c r="EZ181" s="166"/>
      <c r="FA181" s="166"/>
      <c r="FB181" s="166"/>
      <c r="FC181" s="166"/>
      <c r="FD181" s="166"/>
      <c r="FE181" s="166"/>
      <c r="FF181" s="166"/>
      <c r="FG181" s="166"/>
      <c r="FH181" s="166"/>
      <c r="FI181" s="166"/>
      <c r="FJ181" s="166"/>
      <c r="FK181" s="166"/>
      <c r="FL181" s="166"/>
      <c r="FM181" s="166"/>
      <c r="FN181" s="166"/>
      <c r="FO181" s="166"/>
      <c r="FP181" s="166"/>
      <c r="FQ181" s="166"/>
      <c r="FR181" s="166"/>
      <c r="FS181" s="166"/>
      <c r="FT181" s="166"/>
      <c r="FU181" s="166"/>
      <c r="FV181" s="166"/>
      <c r="FW181" s="166"/>
      <c r="FX181" s="166"/>
      <c r="FY181" s="166"/>
      <c r="FZ181" s="166"/>
      <c r="GA181" s="166"/>
      <c r="GB181" s="166"/>
      <c r="GC181" s="166"/>
      <c r="GD181" s="166"/>
      <c r="GE181" s="166"/>
    </row>
    <row r="182" spans="1:187" s="106" customFormat="1" ht="31.5" customHeight="1" thickBot="1">
      <c r="A182" s="195">
        <v>231</v>
      </c>
      <c r="B182" s="195"/>
      <c r="C182" s="195">
        <v>6320</v>
      </c>
      <c r="D182" s="195"/>
      <c r="E182" s="196"/>
      <c r="F182" s="195"/>
      <c r="G182" s="197"/>
      <c r="H182" s="197">
        <f>G181</f>
        <v>300000</v>
      </c>
      <c r="I182" s="197"/>
      <c r="J182" s="256" t="s">
        <v>57</v>
      </c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  <c r="CW182" s="200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200"/>
      <c r="EF182" s="200"/>
      <c r="EG182" s="200"/>
      <c r="EH182" s="200"/>
      <c r="EI182" s="200"/>
      <c r="EJ182" s="200"/>
      <c r="EK182" s="200"/>
      <c r="EL182" s="200"/>
      <c r="EM182" s="200"/>
      <c r="EN182" s="200"/>
      <c r="EO182" s="200"/>
      <c r="EP182" s="200"/>
      <c r="EQ182" s="200"/>
      <c r="ER182" s="200"/>
      <c r="ES182" s="200"/>
      <c r="ET182" s="200"/>
      <c r="EU182" s="200"/>
      <c r="EV182" s="200"/>
      <c r="EW182" s="200"/>
      <c r="EX182" s="200"/>
      <c r="EY182" s="200"/>
      <c r="EZ182" s="200"/>
      <c r="FA182" s="200"/>
      <c r="FB182" s="200"/>
      <c r="FC182" s="200"/>
      <c r="FD182" s="200"/>
      <c r="FE182" s="200"/>
      <c r="FF182" s="200"/>
      <c r="FG182" s="200"/>
      <c r="FH182" s="200"/>
      <c r="FI182" s="200"/>
      <c r="FJ182" s="200"/>
      <c r="FK182" s="200"/>
      <c r="FL182" s="200"/>
      <c r="FM182" s="200"/>
      <c r="FN182" s="200"/>
      <c r="FO182" s="200"/>
      <c r="FP182" s="200"/>
      <c r="FQ182" s="200"/>
      <c r="FR182" s="200"/>
      <c r="FS182" s="200"/>
      <c r="FT182" s="200"/>
      <c r="FU182" s="200"/>
      <c r="FV182" s="200"/>
      <c r="FW182" s="200"/>
      <c r="FX182" s="200"/>
      <c r="FY182" s="200"/>
      <c r="FZ182" s="200"/>
      <c r="GA182" s="200"/>
      <c r="GB182" s="200"/>
      <c r="GC182" s="200"/>
      <c r="GD182" s="200"/>
      <c r="GE182" s="200"/>
    </row>
    <row r="183" spans="1:187" ht="31.5" customHeight="1">
      <c r="A183" s="231"/>
      <c r="B183" s="231"/>
      <c r="C183" s="231"/>
      <c r="D183" s="232"/>
      <c r="E183" s="233"/>
      <c r="F183" s="231"/>
      <c r="G183" s="234"/>
      <c r="H183" s="235"/>
      <c r="I183" s="234"/>
      <c r="J183" s="257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DI183" s="166"/>
      <c r="DJ183" s="166"/>
      <c r="DK183" s="166"/>
      <c r="DL183" s="166"/>
      <c r="DM183" s="166"/>
      <c r="DN183" s="166"/>
      <c r="DO183" s="166"/>
      <c r="DP183" s="166"/>
      <c r="DQ183" s="166"/>
      <c r="DR183" s="166"/>
      <c r="DS183" s="166"/>
      <c r="DT183" s="166"/>
      <c r="DU183" s="166"/>
      <c r="DV183" s="166"/>
      <c r="DW183" s="166"/>
      <c r="DX183" s="166"/>
      <c r="DY183" s="166"/>
      <c r="DZ183" s="166"/>
      <c r="EA183" s="166"/>
      <c r="EB183" s="166"/>
      <c r="EC183" s="166"/>
      <c r="ED183" s="166"/>
      <c r="EE183" s="166"/>
      <c r="EF183" s="166"/>
      <c r="EG183" s="166"/>
      <c r="EH183" s="166"/>
      <c r="EI183" s="166"/>
      <c r="EJ183" s="166"/>
      <c r="EK183" s="166"/>
      <c r="EL183" s="166"/>
      <c r="EM183" s="166"/>
      <c r="EN183" s="166"/>
      <c r="EO183" s="166"/>
      <c r="EP183" s="166"/>
      <c r="EQ183" s="166"/>
      <c r="ER183" s="166"/>
      <c r="ES183" s="166"/>
      <c r="ET183" s="166"/>
      <c r="EU183" s="166"/>
      <c r="EV183" s="166"/>
      <c r="EW183" s="166"/>
      <c r="EX183" s="166"/>
      <c r="EY183" s="166"/>
      <c r="EZ183" s="166"/>
      <c r="FA183" s="166"/>
      <c r="FB183" s="166"/>
      <c r="FC183" s="166"/>
      <c r="FD183" s="166"/>
      <c r="FE183" s="166"/>
      <c r="FF183" s="166"/>
      <c r="FG183" s="166"/>
      <c r="FH183" s="166"/>
      <c r="FI183" s="166"/>
      <c r="FJ183" s="166"/>
      <c r="FK183" s="166"/>
      <c r="FL183" s="166"/>
      <c r="FM183" s="166"/>
      <c r="FN183" s="166"/>
      <c r="FO183" s="166"/>
      <c r="FP183" s="166"/>
      <c r="FQ183" s="166"/>
      <c r="FR183" s="166"/>
      <c r="FS183" s="166"/>
      <c r="FT183" s="166"/>
      <c r="FU183" s="166"/>
      <c r="FV183" s="166"/>
      <c r="FW183" s="166"/>
      <c r="FX183" s="166"/>
      <c r="FY183" s="166"/>
      <c r="FZ183" s="166"/>
      <c r="GA183" s="166"/>
      <c r="GB183" s="166"/>
      <c r="GC183" s="166"/>
      <c r="GD183" s="166"/>
      <c r="GE183" s="166"/>
    </row>
    <row r="184" spans="1:187" ht="31.5" customHeight="1">
      <c r="A184" s="39">
        <v>231</v>
      </c>
      <c r="B184" s="39">
        <v>32</v>
      </c>
      <c r="C184" s="25">
        <v>6330</v>
      </c>
      <c r="D184" s="23">
        <v>5342</v>
      </c>
      <c r="E184" s="27"/>
      <c r="F184" s="25"/>
      <c r="G184" s="55">
        <v>100000</v>
      </c>
      <c r="H184" s="56"/>
      <c r="I184" s="57"/>
      <c r="J184" s="227" t="s">
        <v>122</v>
      </c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DI184" s="166"/>
      <c r="DJ184" s="166"/>
      <c r="DK184" s="166"/>
      <c r="DL184" s="166"/>
      <c r="DM184" s="166"/>
      <c r="DN184" s="166"/>
      <c r="DO184" s="166"/>
      <c r="DP184" s="166"/>
      <c r="DQ184" s="166"/>
      <c r="DR184" s="166"/>
      <c r="DS184" s="166"/>
      <c r="DT184" s="166"/>
      <c r="DU184" s="166"/>
      <c r="DV184" s="166"/>
      <c r="DW184" s="166"/>
      <c r="DX184" s="166"/>
      <c r="DY184" s="166"/>
      <c r="DZ184" s="166"/>
      <c r="EA184" s="166"/>
      <c r="EB184" s="166"/>
      <c r="EC184" s="166"/>
      <c r="ED184" s="166"/>
      <c r="EE184" s="166"/>
      <c r="EF184" s="166"/>
      <c r="EG184" s="166"/>
      <c r="EH184" s="166"/>
      <c r="EI184" s="166"/>
      <c r="EJ184" s="166"/>
      <c r="EK184" s="166"/>
      <c r="EL184" s="166"/>
      <c r="EM184" s="166"/>
      <c r="EN184" s="166"/>
      <c r="EO184" s="166"/>
      <c r="EP184" s="166"/>
      <c r="EQ184" s="166"/>
      <c r="ER184" s="166"/>
      <c r="ES184" s="166"/>
      <c r="ET184" s="166"/>
      <c r="EU184" s="166"/>
      <c r="EV184" s="166"/>
      <c r="EW184" s="166"/>
      <c r="EX184" s="166"/>
      <c r="EY184" s="166"/>
      <c r="EZ184" s="166"/>
      <c r="FA184" s="166"/>
      <c r="FB184" s="166"/>
      <c r="FC184" s="166"/>
      <c r="FD184" s="166"/>
      <c r="FE184" s="166"/>
      <c r="FF184" s="166"/>
      <c r="FG184" s="166"/>
      <c r="FH184" s="166"/>
      <c r="FI184" s="166"/>
      <c r="FJ184" s="166"/>
      <c r="FK184" s="166"/>
      <c r="FL184" s="166"/>
      <c r="FM184" s="166"/>
      <c r="FN184" s="166"/>
      <c r="FO184" s="166"/>
      <c r="FP184" s="166"/>
      <c r="FQ184" s="166"/>
      <c r="FR184" s="166"/>
      <c r="FS184" s="166"/>
      <c r="FT184" s="166"/>
      <c r="FU184" s="166"/>
      <c r="FV184" s="166"/>
      <c r="FW184" s="166"/>
      <c r="FX184" s="166"/>
      <c r="FY184" s="166"/>
      <c r="FZ184" s="166"/>
      <c r="GA184" s="166"/>
      <c r="GB184" s="166"/>
      <c r="GC184" s="166"/>
      <c r="GD184" s="166"/>
      <c r="GE184" s="166"/>
    </row>
    <row r="185" spans="1:187" s="106" customFormat="1" ht="31.5" customHeight="1" thickBot="1">
      <c r="A185" s="258">
        <v>231</v>
      </c>
      <c r="B185" s="258"/>
      <c r="C185" s="195">
        <v>6330</v>
      </c>
      <c r="D185" s="195"/>
      <c r="E185" s="196"/>
      <c r="F185" s="195"/>
      <c r="G185" s="197"/>
      <c r="H185" s="197">
        <f>G184</f>
        <v>100000</v>
      </c>
      <c r="I185" s="197"/>
      <c r="J185" s="256" t="s">
        <v>127</v>
      </c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B185" s="200"/>
      <c r="DC185" s="200"/>
      <c r="DD185" s="200"/>
      <c r="DE185" s="200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0"/>
      <c r="DQ185" s="200"/>
      <c r="DR185" s="200"/>
      <c r="DS185" s="200"/>
      <c r="DT185" s="200"/>
      <c r="DU185" s="200"/>
      <c r="DV185" s="200"/>
      <c r="DW185" s="200"/>
      <c r="DX185" s="200"/>
      <c r="DY185" s="200"/>
      <c r="DZ185" s="200"/>
      <c r="EA185" s="200"/>
      <c r="EB185" s="200"/>
      <c r="EC185" s="200"/>
      <c r="ED185" s="200"/>
      <c r="EE185" s="200"/>
      <c r="EF185" s="200"/>
      <c r="EG185" s="200"/>
      <c r="EH185" s="200"/>
      <c r="EI185" s="200"/>
      <c r="EJ185" s="200"/>
      <c r="EK185" s="200"/>
      <c r="EL185" s="200"/>
      <c r="EM185" s="200"/>
      <c r="EN185" s="200"/>
      <c r="EO185" s="200"/>
      <c r="EP185" s="200"/>
      <c r="EQ185" s="200"/>
      <c r="ER185" s="200"/>
      <c r="ES185" s="200"/>
      <c r="ET185" s="200"/>
      <c r="EU185" s="200"/>
      <c r="EV185" s="200"/>
      <c r="EW185" s="200"/>
      <c r="EX185" s="200"/>
      <c r="EY185" s="200"/>
      <c r="EZ185" s="200"/>
      <c r="FA185" s="200"/>
      <c r="FB185" s="200"/>
      <c r="FC185" s="200"/>
      <c r="FD185" s="200"/>
      <c r="FE185" s="200"/>
      <c r="FF185" s="200"/>
      <c r="FG185" s="200"/>
      <c r="FH185" s="200"/>
      <c r="FI185" s="200"/>
      <c r="FJ185" s="200"/>
      <c r="FK185" s="200"/>
      <c r="FL185" s="200"/>
      <c r="FM185" s="200"/>
      <c r="FN185" s="200"/>
      <c r="FO185" s="200"/>
      <c r="FP185" s="200"/>
      <c r="FQ185" s="200"/>
      <c r="FR185" s="200"/>
      <c r="FS185" s="200"/>
      <c r="FT185" s="200"/>
      <c r="FU185" s="200"/>
      <c r="FV185" s="200"/>
      <c r="FW185" s="200"/>
      <c r="FX185" s="200"/>
      <c r="FY185" s="200"/>
      <c r="FZ185" s="200"/>
      <c r="GA185" s="200"/>
      <c r="GB185" s="200"/>
      <c r="GC185" s="200"/>
      <c r="GD185" s="200"/>
      <c r="GE185" s="200"/>
    </row>
    <row r="186" spans="1:187" s="68" customFormat="1" ht="31.5" customHeight="1">
      <c r="A186" s="63"/>
      <c r="B186" s="63"/>
      <c r="C186" s="63"/>
      <c r="D186" s="64"/>
      <c r="E186" s="65"/>
      <c r="F186" s="63"/>
      <c r="G186" s="66"/>
      <c r="H186" s="67"/>
      <c r="I186" s="66"/>
      <c r="J186" s="215" t="s">
        <v>211</v>
      </c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</row>
    <row r="187" spans="1:187" ht="31.5" customHeight="1">
      <c r="A187" s="203"/>
      <c r="B187" s="203"/>
      <c r="C187" s="203"/>
      <c r="D187" s="204"/>
      <c r="E187" s="205"/>
      <c r="F187" s="203"/>
      <c r="G187" s="206"/>
      <c r="H187" s="207"/>
      <c r="I187" s="206"/>
      <c r="J187" s="222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166"/>
      <c r="GB187" s="166"/>
      <c r="GC187" s="166"/>
      <c r="GD187" s="166"/>
      <c r="GE187" s="166"/>
    </row>
    <row r="188" spans="1:198" ht="31.5" customHeight="1">
      <c r="A188" s="25">
        <v>231</v>
      </c>
      <c r="B188" s="25">
        <v>32</v>
      </c>
      <c r="C188" s="25">
        <v>6399</v>
      </c>
      <c r="D188" s="23">
        <v>5362</v>
      </c>
      <c r="E188" s="27"/>
      <c r="F188" s="25"/>
      <c r="G188" s="493">
        <f>příjmy!G13</f>
        <v>3200000</v>
      </c>
      <c r="H188" s="56"/>
      <c r="I188" s="57"/>
      <c r="J188" s="28" t="s">
        <v>62</v>
      </c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6"/>
      <c r="DP188" s="166"/>
      <c r="DQ188" s="166"/>
      <c r="DR188" s="166"/>
      <c r="DS188" s="166"/>
      <c r="DT188" s="166"/>
      <c r="DU188" s="166"/>
      <c r="DV188" s="166"/>
      <c r="DW188" s="166"/>
      <c r="DX188" s="166"/>
      <c r="DY188" s="166"/>
      <c r="DZ188" s="166"/>
      <c r="EA188" s="166"/>
      <c r="EB188" s="166"/>
      <c r="EC188" s="166"/>
      <c r="ED188" s="166"/>
      <c r="EE188" s="166"/>
      <c r="EF188" s="166"/>
      <c r="EG188" s="166"/>
      <c r="EH188" s="166"/>
      <c r="EI188" s="166"/>
      <c r="EJ188" s="166"/>
      <c r="EK188" s="166"/>
      <c r="EL188" s="166"/>
      <c r="EM188" s="166"/>
      <c r="EN188" s="166"/>
      <c r="EO188" s="166"/>
      <c r="EP188" s="166"/>
      <c r="EQ188" s="166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6"/>
      <c r="FB188" s="166"/>
      <c r="FC188" s="166"/>
      <c r="FD188" s="166"/>
      <c r="FE188" s="166"/>
      <c r="FF188" s="166"/>
      <c r="FG188" s="166"/>
      <c r="FH188" s="166"/>
      <c r="FI188" s="166"/>
      <c r="FJ188" s="166"/>
      <c r="FK188" s="166"/>
      <c r="FL188" s="166"/>
      <c r="FM188" s="166"/>
      <c r="FN188" s="166"/>
      <c r="FO188" s="166"/>
      <c r="FP188" s="166"/>
      <c r="FQ188" s="166"/>
      <c r="FR188" s="166"/>
      <c r="FS188" s="166"/>
      <c r="FT188" s="166"/>
      <c r="FU188" s="166"/>
      <c r="FV188" s="166"/>
      <c r="FW188" s="166"/>
      <c r="FX188" s="166"/>
      <c r="FY188" s="166"/>
      <c r="FZ188" s="166"/>
      <c r="GA188" s="166"/>
      <c r="GB188" s="166"/>
      <c r="GC188" s="166"/>
      <c r="GD188" s="166"/>
      <c r="GE188" s="166"/>
      <c r="GP188" s="31">
        <f>SUM(A188:GO188)</f>
        <v>3212024</v>
      </c>
    </row>
    <row r="189" spans="1:198" ht="31.5" customHeight="1">
      <c r="A189" s="25">
        <v>231</v>
      </c>
      <c r="B189" s="25">
        <v>32</v>
      </c>
      <c r="C189" s="25">
        <v>6399</v>
      </c>
      <c r="D189" s="23">
        <v>5362</v>
      </c>
      <c r="E189" s="27" t="s">
        <v>239</v>
      </c>
      <c r="F189" s="25"/>
      <c r="G189" s="55">
        <v>950000</v>
      </c>
      <c r="H189" s="56"/>
      <c r="I189" s="57" t="s">
        <v>216</v>
      </c>
      <c r="J189" s="259" t="s">
        <v>215</v>
      </c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  <c r="DF189" s="166"/>
      <c r="DG189" s="166"/>
      <c r="DH189" s="166"/>
      <c r="DI189" s="166"/>
      <c r="DJ189" s="166"/>
      <c r="DK189" s="166"/>
      <c r="DL189" s="166"/>
      <c r="DM189" s="166"/>
      <c r="DN189" s="166"/>
      <c r="DO189" s="166"/>
      <c r="DP189" s="166"/>
      <c r="DQ189" s="166"/>
      <c r="DR189" s="166"/>
      <c r="DS189" s="166"/>
      <c r="DT189" s="166"/>
      <c r="DU189" s="166"/>
      <c r="DV189" s="166"/>
      <c r="DW189" s="166"/>
      <c r="DX189" s="166"/>
      <c r="DY189" s="166"/>
      <c r="DZ189" s="166"/>
      <c r="EA189" s="166"/>
      <c r="EB189" s="166"/>
      <c r="EC189" s="166"/>
      <c r="ED189" s="166"/>
      <c r="EE189" s="166"/>
      <c r="EF189" s="166"/>
      <c r="EG189" s="166"/>
      <c r="EH189" s="166"/>
      <c r="EI189" s="166"/>
      <c r="EJ189" s="166"/>
      <c r="EK189" s="166"/>
      <c r="EL189" s="166"/>
      <c r="EM189" s="166"/>
      <c r="EN189" s="166"/>
      <c r="EO189" s="166"/>
      <c r="EP189" s="166"/>
      <c r="EQ189" s="166"/>
      <c r="ER189" s="166"/>
      <c r="ES189" s="166"/>
      <c r="ET189" s="166"/>
      <c r="EU189" s="166"/>
      <c r="EV189" s="166"/>
      <c r="EW189" s="166"/>
      <c r="EX189" s="166"/>
      <c r="EY189" s="166"/>
      <c r="EZ189" s="166"/>
      <c r="FA189" s="166"/>
      <c r="FB189" s="166"/>
      <c r="FC189" s="166"/>
      <c r="FD189" s="166"/>
      <c r="FE189" s="166"/>
      <c r="FF189" s="166"/>
      <c r="FG189" s="166"/>
      <c r="FH189" s="166"/>
      <c r="FI189" s="166"/>
      <c r="FJ189" s="166"/>
      <c r="FK189" s="166"/>
      <c r="FL189" s="166"/>
      <c r="FM189" s="166"/>
      <c r="FN189" s="166"/>
      <c r="FO189" s="166"/>
      <c r="FP189" s="166"/>
      <c r="FQ189" s="166"/>
      <c r="FR189" s="166"/>
      <c r="FS189" s="166"/>
      <c r="FT189" s="166"/>
      <c r="FU189" s="166"/>
      <c r="FV189" s="166"/>
      <c r="FW189" s="166"/>
      <c r="FX189" s="166"/>
      <c r="FY189" s="166"/>
      <c r="FZ189" s="166"/>
      <c r="GA189" s="166"/>
      <c r="GB189" s="166"/>
      <c r="GC189" s="166"/>
      <c r="GD189" s="166"/>
      <c r="GE189" s="166"/>
      <c r="GP189" s="31">
        <f>SUM(A189:GO189)</f>
        <v>962024</v>
      </c>
    </row>
    <row r="190" spans="1:198" s="106" customFormat="1" ht="31.5" customHeight="1" thickBot="1">
      <c r="A190" s="195">
        <v>231</v>
      </c>
      <c r="B190" s="195"/>
      <c r="C190" s="195">
        <v>6399</v>
      </c>
      <c r="D190" s="195"/>
      <c r="E190" s="196"/>
      <c r="F190" s="195"/>
      <c r="G190" s="197"/>
      <c r="H190" s="197">
        <f>G188+G189</f>
        <v>4150000</v>
      </c>
      <c r="I190" s="197"/>
      <c r="J190" s="221" t="s">
        <v>59</v>
      </c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  <c r="CG190" s="200"/>
      <c r="CH190" s="200"/>
      <c r="CI190" s="200"/>
      <c r="CJ190" s="200"/>
      <c r="CK190" s="200"/>
      <c r="CL190" s="200"/>
      <c r="CM190" s="200"/>
      <c r="CN190" s="200"/>
      <c r="CO190" s="200"/>
      <c r="CP190" s="200"/>
      <c r="CQ190" s="200"/>
      <c r="CR190" s="200"/>
      <c r="CS190" s="200"/>
      <c r="CT190" s="200"/>
      <c r="CU190" s="200"/>
      <c r="CV190" s="200"/>
      <c r="CW190" s="200"/>
      <c r="CX190" s="200"/>
      <c r="CY190" s="200"/>
      <c r="CZ190" s="200"/>
      <c r="DA190" s="200"/>
      <c r="DB190" s="200"/>
      <c r="DC190" s="200"/>
      <c r="DD190" s="200"/>
      <c r="DE190" s="200"/>
      <c r="DF190" s="200"/>
      <c r="DG190" s="200"/>
      <c r="DH190" s="200"/>
      <c r="DI190" s="200"/>
      <c r="DJ190" s="200"/>
      <c r="DK190" s="200"/>
      <c r="DL190" s="200"/>
      <c r="DM190" s="200"/>
      <c r="DN190" s="200"/>
      <c r="DO190" s="200"/>
      <c r="DP190" s="200"/>
      <c r="DQ190" s="200"/>
      <c r="DR190" s="200"/>
      <c r="DS190" s="200"/>
      <c r="DT190" s="200"/>
      <c r="DU190" s="200"/>
      <c r="DV190" s="200"/>
      <c r="DW190" s="200"/>
      <c r="DX190" s="200"/>
      <c r="DY190" s="200"/>
      <c r="DZ190" s="200"/>
      <c r="EA190" s="200"/>
      <c r="EB190" s="200"/>
      <c r="EC190" s="200"/>
      <c r="ED190" s="200"/>
      <c r="EE190" s="200"/>
      <c r="EF190" s="200"/>
      <c r="EG190" s="200"/>
      <c r="EH190" s="200"/>
      <c r="EI190" s="200"/>
      <c r="EJ190" s="200"/>
      <c r="EK190" s="200"/>
      <c r="EL190" s="200"/>
      <c r="EM190" s="200"/>
      <c r="EN190" s="200"/>
      <c r="EO190" s="200"/>
      <c r="EP190" s="200"/>
      <c r="EQ190" s="200"/>
      <c r="ER190" s="200"/>
      <c r="ES190" s="200"/>
      <c r="ET190" s="200"/>
      <c r="EU190" s="200"/>
      <c r="EV190" s="200"/>
      <c r="EW190" s="200"/>
      <c r="EX190" s="200"/>
      <c r="EY190" s="200"/>
      <c r="EZ190" s="200"/>
      <c r="FA190" s="200"/>
      <c r="FB190" s="200"/>
      <c r="FC190" s="200"/>
      <c r="FD190" s="200"/>
      <c r="FE190" s="200"/>
      <c r="FF190" s="200"/>
      <c r="FG190" s="200"/>
      <c r="FH190" s="200"/>
      <c r="FI190" s="200"/>
      <c r="FJ190" s="200"/>
      <c r="FK190" s="200"/>
      <c r="FL190" s="200"/>
      <c r="FM190" s="200"/>
      <c r="FN190" s="200"/>
      <c r="FO190" s="200"/>
      <c r="FP190" s="200"/>
      <c r="FQ190" s="200"/>
      <c r="FR190" s="200"/>
      <c r="FS190" s="200"/>
      <c r="FT190" s="200"/>
      <c r="FU190" s="200"/>
      <c r="FV190" s="200"/>
      <c r="FW190" s="200"/>
      <c r="FX190" s="200"/>
      <c r="FY190" s="200"/>
      <c r="FZ190" s="200"/>
      <c r="GA190" s="200"/>
      <c r="GB190" s="200"/>
      <c r="GC190" s="200"/>
      <c r="GD190" s="200"/>
      <c r="GE190" s="200"/>
      <c r="GP190" s="106">
        <f>SUM(A190:GO190)</f>
        <v>4156630</v>
      </c>
    </row>
    <row r="191" spans="1:187" ht="60.75" customHeight="1">
      <c r="A191" s="260"/>
      <c r="B191" s="260"/>
      <c r="C191" s="260"/>
      <c r="D191" s="261"/>
      <c r="E191" s="262"/>
      <c r="F191" s="260"/>
      <c r="G191" s="263">
        <f>SUM(G7:G190)</f>
        <v>30051800</v>
      </c>
      <c r="H191" s="264">
        <f>H8+H11+H14+H17+H20+H23+H28+H31+H57+H62+H64+H73+H76+H85+H90+H94+H119+H123+H127+H131+H139+H175+H179+H182+H185+H190</f>
        <v>30051800</v>
      </c>
      <c r="I191" s="263"/>
      <c r="J191" s="265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6"/>
      <c r="DP191" s="166"/>
      <c r="DQ191" s="166"/>
      <c r="DR191" s="166"/>
      <c r="DS191" s="166"/>
      <c r="DT191" s="166"/>
      <c r="DU191" s="166"/>
      <c r="DV191" s="166"/>
      <c r="DW191" s="166"/>
      <c r="DX191" s="166"/>
      <c r="DY191" s="166"/>
      <c r="DZ191" s="166"/>
      <c r="EA191" s="166"/>
      <c r="EB191" s="166"/>
      <c r="EC191" s="166"/>
      <c r="ED191" s="166"/>
      <c r="EE191" s="166"/>
      <c r="EF191" s="166"/>
      <c r="EG191" s="166"/>
      <c r="EH191" s="166"/>
      <c r="EI191" s="166"/>
      <c r="EJ191" s="166"/>
      <c r="EK191" s="166"/>
      <c r="EL191" s="166"/>
      <c r="EM191" s="166"/>
      <c r="EN191" s="166"/>
      <c r="EO191" s="166"/>
      <c r="EP191" s="166"/>
      <c r="EQ191" s="166"/>
      <c r="ER191" s="166"/>
      <c r="ES191" s="166"/>
      <c r="ET191" s="166"/>
      <c r="EU191" s="166"/>
      <c r="EV191" s="166"/>
      <c r="EW191" s="166"/>
      <c r="EX191" s="166"/>
      <c r="EY191" s="166"/>
      <c r="EZ191" s="166"/>
      <c r="FA191" s="166"/>
      <c r="FB191" s="166"/>
      <c r="FC191" s="166"/>
      <c r="FD191" s="166"/>
      <c r="FE191" s="166"/>
      <c r="FF191" s="166"/>
      <c r="FG191" s="166"/>
      <c r="FH191" s="166"/>
      <c r="FI191" s="166"/>
      <c r="FJ191" s="166"/>
      <c r="FK191" s="166"/>
      <c r="FL191" s="166"/>
      <c r="FM191" s="166"/>
      <c r="FN191" s="166"/>
      <c r="FO191" s="166"/>
      <c r="FP191" s="166"/>
      <c r="FQ191" s="166"/>
      <c r="FR191" s="166"/>
      <c r="FS191" s="166"/>
      <c r="FT191" s="166"/>
      <c r="FU191" s="166"/>
      <c r="FV191" s="166"/>
      <c r="FW191" s="166"/>
      <c r="FX191" s="166"/>
      <c r="FY191" s="166"/>
      <c r="FZ191" s="166"/>
      <c r="GA191" s="166"/>
      <c r="GB191" s="166"/>
      <c r="GC191" s="166"/>
      <c r="GD191" s="166"/>
      <c r="GE191" s="166"/>
    </row>
    <row r="192" spans="1:187" ht="31.5" customHeight="1">
      <c r="A192" s="570"/>
      <c r="B192" s="570"/>
      <c r="C192" s="570"/>
      <c r="D192" s="570"/>
      <c r="E192" s="571"/>
      <c r="F192" s="570"/>
      <c r="G192" s="266" t="s">
        <v>114</v>
      </c>
      <c r="H192" s="267" t="s">
        <v>64</v>
      </c>
      <c r="I192" s="268"/>
      <c r="J192" s="269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DI192" s="166"/>
      <c r="DJ192" s="166"/>
      <c r="DK192" s="166"/>
      <c r="DL192" s="166"/>
      <c r="DM192" s="166"/>
      <c r="DN192" s="166"/>
      <c r="DO192" s="166"/>
      <c r="DP192" s="166"/>
      <c r="DQ192" s="166"/>
      <c r="DR192" s="166"/>
      <c r="DS192" s="166"/>
      <c r="DT192" s="166"/>
      <c r="DU192" s="166"/>
      <c r="DV192" s="166"/>
      <c r="DW192" s="166"/>
      <c r="DX192" s="166"/>
      <c r="DY192" s="166"/>
      <c r="DZ192" s="166"/>
      <c r="EA192" s="166"/>
      <c r="EB192" s="166"/>
      <c r="EC192" s="166"/>
      <c r="ED192" s="166"/>
      <c r="EE192" s="166"/>
      <c r="EF192" s="166"/>
      <c r="EG192" s="166"/>
      <c r="EH192" s="166"/>
      <c r="EI192" s="166"/>
      <c r="EJ192" s="166"/>
      <c r="EK192" s="166"/>
      <c r="EL192" s="166"/>
      <c r="EM192" s="166"/>
      <c r="EN192" s="166"/>
      <c r="EO192" s="166"/>
      <c r="EP192" s="166"/>
      <c r="EQ192" s="166"/>
      <c r="ER192" s="166"/>
      <c r="ES192" s="166"/>
      <c r="ET192" s="166"/>
      <c r="EU192" s="166"/>
      <c r="EV192" s="166"/>
      <c r="EW192" s="166"/>
      <c r="EX192" s="166"/>
      <c r="EY192" s="166"/>
      <c r="EZ192" s="166"/>
      <c r="FA192" s="166"/>
      <c r="FB192" s="166"/>
      <c r="FC192" s="166"/>
      <c r="FD192" s="166"/>
      <c r="FE192" s="166"/>
      <c r="FF192" s="166"/>
      <c r="FG192" s="166"/>
      <c r="FH192" s="166"/>
      <c r="FI192" s="166"/>
      <c r="FJ192" s="166"/>
      <c r="FK192" s="166"/>
      <c r="FL192" s="166"/>
      <c r="FM192" s="166"/>
      <c r="FN192" s="166"/>
      <c r="FO192" s="166"/>
      <c r="FP192" s="166"/>
      <c r="FQ192" s="166"/>
      <c r="FR192" s="166"/>
      <c r="FS192" s="166"/>
      <c r="FT192" s="166"/>
      <c r="FU192" s="166"/>
      <c r="FV192" s="166"/>
      <c r="FW192" s="166"/>
      <c r="FX192" s="166"/>
      <c r="FY192" s="166"/>
      <c r="FZ192" s="166"/>
      <c r="GA192" s="166"/>
      <c r="GB192" s="166"/>
      <c r="GC192" s="166"/>
      <c r="GD192" s="166"/>
      <c r="GE192" s="166"/>
    </row>
    <row r="193" spans="1:187" ht="59.25" customHeight="1">
      <c r="A193" s="593" t="s">
        <v>88</v>
      </c>
      <c r="B193" s="588"/>
      <c r="C193" s="588"/>
      <c r="D193" s="589"/>
      <c r="E193" s="590"/>
      <c r="F193" s="591"/>
      <c r="G193" s="592"/>
      <c r="H193" s="594">
        <f>H191</f>
        <v>30051800</v>
      </c>
      <c r="I193" s="569">
        <v>0</v>
      </c>
      <c r="J193" s="270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  <c r="DS193" s="166"/>
      <c r="DT193" s="166"/>
      <c r="DU193" s="166"/>
      <c r="DV193" s="166"/>
      <c r="DW193" s="166"/>
      <c r="DX193" s="166"/>
      <c r="DY193" s="166"/>
      <c r="DZ193" s="166"/>
      <c r="EA193" s="166"/>
      <c r="EB193" s="166"/>
      <c r="EC193" s="166"/>
      <c r="ED193" s="166"/>
      <c r="EE193" s="166"/>
      <c r="EF193" s="166"/>
      <c r="EG193" s="166"/>
      <c r="EH193" s="166"/>
      <c r="EI193" s="166"/>
      <c r="EJ193" s="166"/>
      <c r="EK193" s="166"/>
      <c r="EL193" s="166"/>
      <c r="EM193" s="166"/>
      <c r="EN193" s="166"/>
      <c r="EO193" s="166"/>
      <c r="EP193" s="166"/>
      <c r="EQ193" s="166"/>
      <c r="ER193" s="166"/>
      <c r="ES193" s="166"/>
      <c r="ET193" s="166"/>
      <c r="EU193" s="166"/>
      <c r="EV193" s="166"/>
      <c r="EW193" s="166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6"/>
      <c r="FK193" s="166"/>
      <c r="FL193" s="166"/>
      <c r="FM193" s="166"/>
      <c r="FN193" s="166"/>
      <c r="FO193" s="166"/>
      <c r="FP193" s="166"/>
      <c r="FQ193" s="166"/>
      <c r="FR193" s="166"/>
      <c r="FS193" s="166"/>
      <c r="FT193" s="166"/>
      <c r="FU193" s="166"/>
      <c r="FV193" s="166"/>
      <c r="FW193" s="166"/>
      <c r="FX193" s="166"/>
      <c r="FY193" s="166"/>
      <c r="FZ193" s="166"/>
      <c r="GA193" s="166"/>
      <c r="GB193" s="166"/>
      <c r="GC193" s="166"/>
      <c r="GD193" s="166"/>
      <c r="GE193" s="166"/>
    </row>
    <row r="194" spans="1:187" ht="50.25" customHeight="1">
      <c r="A194" s="572"/>
      <c r="B194" s="573"/>
      <c r="C194" s="574" t="s">
        <v>109</v>
      </c>
      <c r="D194" s="575"/>
      <c r="E194" s="576"/>
      <c r="F194" s="577"/>
      <c r="G194" s="584"/>
      <c r="H194" s="585"/>
      <c r="I194" s="586"/>
      <c r="J194" s="587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6"/>
      <c r="EK194" s="166"/>
      <c r="EL194" s="166"/>
      <c r="EM194" s="166"/>
      <c r="EN194" s="166"/>
      <c r="EO194" s="166"/>
      <c r="EP194" s="166"/>
      <c r="EQ194" s="166"/>
      <c r="ER194" s="166"/>
      <c r="ES194" s="166"/>
      <c r="ET194" s="166"/>
      <c r="EU194" s="166"/>
      <c r="EV194" s="166"/>
      <c r="EW194" s="166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6"/>
      <c r="FH194" s="166"/>
      <c r="FI194" s="166"/>
      <c r="FJ194" s="166"/>
      <c r="FK194" s="166"/>
      <c r="FL194" s="166"/>
      <c r="FM194" s="166"/>
      <c r="FN194" s="166"/>
      <c r="FO194" s="166"/>
      <c r="FP194" s="166"/>
      <c r="FQ194" s="166"/>
      <c r="FR194" s="166"/>
      <c r="FS194" s="166"/>
      <c r="FT194" s="166"/>
      <c r="FU194" s="166"/>
      <c r="FV194" s="166"/>
      <c r="FW194" s="166"/>
      <c r="FX194" s="166"/>
      <c r="FY194" s="166"/>
      <c r="FZ194" s="166"/>
      <c r="GA194" s="166"/>
      <c r="GB194" s="166"/>
      <c r="GC194" s="166"/>
      <c r="GD194" s="166"/>
      <c r="GE194" s="166"/>
    </row>
    <row r="195" spans="1:187" ht="50.25" customHeight="1">
      <c r="A195" s="30"/>
      <c r="B195" s="61"/>
      <c r="C195" s="30"/>
      <c r="D195" s="41" t="s">
        <v>114</v>
      </c>
      <c r="E195" s="272" t="s">
        <v>167</v>
      </c>
      <c r="F195" s="273"/>
      <c r="G195" s="578">
        <f>G96+G97+G98+G99+G133+G134+G135+G142+G143+G144+G145</f>
        <v>5080400</v>
      </c>
      <c r="H195" s="644" t="s">
        <v>132</v>
      </c>
      <c r="I195" s="644"/>
      <c r="J195" s="644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DI195" s="166"/>
      <c r="DJ195" s="166"/>
      <c r="DK195" s="166"/>
      <c r="DL195" s="166"/>
      <c r="DM195" s="166"/>
      <c r="DN195" s="166"/>
      <c r="DO195" s="166"/>
      <c r="DP195" s="166"/>
      <c r="DQ195" s="166"/>
      <c r="DR195" s="166"/>
      <c r="DS195" s="166"/>
      <c r="DT195" s="166"/>
      <c r="DU195" s="166"/>
      <c r="DV195" s="166"/>
      <c r="DW195" s="166"/>
      <c r="DX195" s="166"/>
      <c r="DY195" s="166"/>
      <c r="DZ195" s="166"/>
      <c r="EA195" s="166"/>
      <c r="EB195" s="166"/>
      <c r="EC195" s="166"/>
      <c r="ED195" s="166"/>
      <c r="EE195" s="166"/>
      <c r="EF195" s="166"/>
      <c r="EG195" s="166"/>
      <c r="EH195" s="166"/>
      <c r="EI195" s="166"/>
      <c r="EJ195" s="166"/>
      <c r="EK195" s="166"/>
      <c r="EL195" s="166"/>
      <c r="EM195" s="166"/>
      <c r="EN195" s="166"/>
      <c r="EO195" s="166"/>
      <c r="EP195" s="166"/>
      <c r="EQ195" s="166"/>
      <c r="ER195" s="166"/>
      <c r="ES195" s="166"/>
      <c r="ET195" s="166"/>
      <c r="EU195" s="166"/>
      <c r="EV195" s="166"/>
      <c r="EW195" s="166"/>
      <c r="EX195" s="166"/>
      <c r="EY195" s="166"/>
      <c r="EZ195" s="166"/>
      <c r="FA195" s="166"/>
      <c r="FB195" s="166"/>
      <c r="FC195" s="166"/>
      <c r="FD195" s="166"/>
      <c r="FE195" s="166"/>
      <c r="FF195" s="166"/>
      <c r="FG195" s="166"/>
      <c r="FH195" s="166"/>
      <c r="FI195" s="166"/>
      <c r="FJ195" s="166"/>
      <c r="FK195" s="166"/>
      <c r="FL195" s="166"/>
      <c r="FM195" s="166"/>
      <c r="FN195" s="166"/>
      <c r="FO195" s="166"/>
      <c r="FP195" s="166"/>
      <c r="FQ195" s="166"/>
      <c r="FR195" s="166"/>
      <c r="FS195" s="166"/>
      <c r="FT195" s="166"/>
      <c r="FU195" s="166"/>
      <c r="FV195" s="166"/>
      <c r="FW195" s="166"/>
      <c r="FX195" s="166"/>
      <c r="FY195" s="166"/>
      <c r="FZ195" s="166"/>
      <c r="GA195" s="166"/>
      <c r="GB195" s="166"/>
      <c r="GC195" s="166"/>
      <c r="GD195" s="166"/>
      <c r="GE195" s="166"/>
    </row>
    <row r="196" spans="1:187" ht="50.25" customHeight="1">
      <c r="A196" s="30"/>
      <c r="B196" s="271"/>
      <c r="C196" s="30"/>
      <c r="D196" s="41" t="s">
        <v>114</v>
      </c>
      <c r="E196" s="272" t="s">
        <v>168</v>
      </c>
      <c r="F196" s="273"/>
      <c r="G196" s="579">
        <f>G7+G10+G13+G16+G25+G26+G27+G29+G30+G33+G34+G37+G38+G39+G40+G41+G42+G44+G45+G47+G48+G49+G51+G52+G53+G55+G59+G60+G61+G66+G68+G78+G79+G80+G81+G82+G83+G84+G87+G88+G89+G92+G93+G102+G103+G104+G105+G106+G107+G108+G109+G112+G113+G114+G115+G117+G121+G122+G125+G126+G136+G138+G146+G147+G148+G149+G150+G151+G152+G153+G154+G156+G157+G158+G160+G161+G162+G163+G169+G171+G173+G177+G178+G181</f>
        <v>17192000</v>
      </c>
      <c r="H196" s="644" t="s">
        <v>134</v>
      </c>
      <c r="I196" s="644"/>
      <c r="J196" s="644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6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166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6"/>
      <c r="DE196" s="166"/>
      <c r="DF196" s="166"/>
      <c r="DG196" s="166"/>
      <c r="DH196" s="166"/>
      <c r="DI196" s="166"/>
      <c r="DJ196" s="166"/>
      <c r="DK196" s="166"/>
      <c r="DL196" s="166"/>
      <c r="DM196" s="166"/>
      <c r="DN196" s="166"/>
      <c r="DO196" s="166"/>
      <c r="DP196" s="166"/>
      <c r="DQ196" s="166"/>
      <c r="DR196" s="166"/>
      <c r="DS196" s="166"/>
      <c r="DT196" s="166"/>
      <c r="DU196" s="166"/>
      <c r="DV196" s="166"/>
      <c r="DW196" s="166"/>
      <c r="DX196" s="166"/>
      <c r="DY196" s="166"/>
      <c r="DZ196" s="166"/>
      <c r="EA196" s="166"/>
      <c r="EB196" s="166"/>
      <c r="EC196" s="166"/>
      <c r="ED196" s="166"/>
      <c r="EE196" s="166"/>
      <c r="EF196" s="166"/>
      <c r="EG196" s="166"/>
      <c r="EH196" s="166"/>
      <c r="EI196" s="166"/>
      <c r="EJ196" s="166"/>
      <c r="EK196" s="166"/>
      <c r="EL196" s="166"/>
      <c r="EM196" s="166"/>
      <c r="EN196" s="166"/>
      <c r="EO196" s="166"/>
      <c r="EP196" s="166"/>
      <c r="EQ196" s="166"/>
      <c r="ER196" s="166"/>
      <c r="ES196" s="166"/>
      <c r="ET196" s="166"/>
      <c r="EU196" s="166"/>
      <c r="EV196" s="166"/>
      <c r="EW196" s="166"/>
      <c r="EX196" s="166"/>
      <c r="EY196" s="166"/>
      <c r="EZ196" s="166"/>
      <c r="FA196" s="166"/>
      <c r="FB196" s="166"/>
      <c r="FC196" s="166"/>
      <c r="FD196" s="166"/>
      <c r="FE196" s="166"/>
      <c r="FF196" s="166"/>
      <c r="FG196" s="166"/>
      <c r="FH196" s="166"/>
      <c r="FI196" s="166"/>
      <c r="FJ196" s="166"/>
      <c r="FK196" s="166"/>
      <c r="FL196" s="166"/>
      <c r="FM196" s="166"/>
      <c r="FN196" s="166"/>
      <c r="FO196" s="166"/>
      <c r="FP196" s="166"/>
      <c r="FQ196" s="166"/>
      <c r="FR196" s="166"/>
      <c r="FS196" s="166"/>
      <c r="FT196" s="166"/>
      <c r="FU196" s="166"/>
      <c r="FV196" s="166"/>
      <c r="FW196" s="166"/>
      <c r="FX196" s="166"/>
      <c r="FY196" s="166"/>
      <c r="FZ196" s="166"/>
      <c r="GA196" s="166"/>
      <c r="GB196" s="166"/>
      <c r="GC196" s="166"/>
      <c r="GD196" s="166"/>
      <c r="GE196" s="166"/>
    </row>
    <row r="197" spans="1:187" ht="50.25" customHeight="1">
      <c r="A197" s="30"/>
      <c r="B197" s="271"/>
      <c r="C197" s="30"/>
      <c r="D197" s="41" t="s">
        <v>114</v>
      </c>
      <c r="E197" s="272" t="s">
        <v>169</v>
      </c>
      <c r="F197" s="273"/>
      <c r="G197" s="580">
        <f>G63+G71+G130+G164</f>
        <v>730000</v>
      </c>
      <c r="H197" s="644" t="s">
        <v>131</v>
      </c>
      <c r="I197" s="644"/>
      <c r="J197" s="644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166"/>
      <c r="DM197" s="166"/>
      <c r="DN197" s="166"/>
      <c r="DO197" s="166"/>
      <c r="DP197" s="166"/>
      <c r="DQ197" s="166"/>
      <c r="DR197" s="166"/>
      <c r="DS197" s="166"/>
      <c r="DT197" s="166"/>
      <c r="DU197" s="166"/>
      <c r="DV197" s="166"/>
      <c r="DW197" s="166"/>
      <c r="DX197" s="166"/>
      <c r="DY197" s="166"/>
      <c r="DZ197" s="166"/>
      <c r="EA197" s="166"/>
      <c r="EB197" s="166"/>
      <c r="EC197" s="166"/>
      <c r="ED197" s="166"/>
      <c r="EE197" s="166"/>
      <c r="EF197" s="166"/>
      <c r="EG197" s="166"/>
      <c r="EH197" s="166"/>
      <c r="EI197" s="166"/>
      <c r="EJ197" s="166"/>
      <c r="EK197" s="166"/>
      <c r="EL197" s="166"/>
      <c r="EM197" s="166"/>
      <c r="EN197" s="166"/>
      <c r="EO197" s="166"/>
      <c r="EP197" s="166"/>
      <c r="EQ197" s="166"/>
      <c r="ER197" s="166"/>
      <c r="ES197" s="166"/>
      <c r="ET197" s="166"/>
      <c r="EU197" s="166"/>
      <c r="EV197" s="166"/>
      <c r="EW197" s="166"/>
      <c r="EX197" s="166"/>
      <c r="EY197" s="166"/>
      <c r="EZ197" s="166"/>
      <c r="FA197" s="166"/>
      <c r="FB197" s="166"/>
      <c r="FC197" s="166"/>
      <c r="FD197" s="166"/>
      <c r="FE197" s="166"/>
      <c r="FF197" s="166"/>
      <c r="FG197" s="166"/>
      <c r="FH197" s="166"/>
      <c r="FI197" s="166"/>
      <c r="FJ197" s="166"/>
      <c r="FK197" s="166"/>
      <c r="FL197" s="166"/>
      <c r="FM197" s="166"/>
      <c r="FN197" s="166"/>
      <c r="FO197" s="166"/>
      <c r="FP197" s="166"/>
      <c r="FQ197" s="166"/>
      <c r="FR197" s="166"/>
      <c r="FS197" s="166"/>
      <c r="FT197" s="166"/>
      <c r="FU197" s="166"/>
      <c r="FV197" s="166"/>
      <c r="FW197" s="166"/>
      <c r="FX197" s="166"/>
      <c r="FY197" s="166"/>
      <c r="FZ197" s="166"/>
      <c r="GA197" s="166"/>
      <c r="GB197" s="166"/>
      <c r="GC197" s="166"/>
      <c r="GD197" s="166"/>
      <c r="GE197" s="166"/>
    </row>
    <row r="198" spans="1:187" ht="50.25" customHeight="1">
      <c r="A198" s="30"/>
      <c r="B198" s="271"/>
      <c r="C198" s="30"/>
      <c r="D198" s="41" t="s">
        <v>114</v>
      </c>
      <c r="E198" s="274" t="s">
        <v>170</v>
      </c>
      <c r="F198" s="275"/>
      <c r="G198" s="581">
        <f>G19+G22+G165+G166+G184+G188+G189</f>
        <v>6205000</v>
      </c>
      <c r="H198" s="644" t="s">
        <v>133</v>
      </c>
      <c r="I198" s="644"/>
      <c r="J198" s="644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6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166"/>
      <c r="CA198" s="166"/>
      <c r="CB198" s="166"/>
      <c r="CC198" s="166"/>
      <c r="CD198" s="166"/>
      <c r="CE198" s="166"/>
      <c r="CF198" s="166"/>
      <c r="CG198" s="166"/>
      <c r="CH198" s="166"/>
      <c r="CI198" s="166"/>
      <c r="CJ198" s="166"/>
      <c r="CK198" s="166"/>
      <c r="CL198" s="166"/>
      <c r="CM198" s="166"/>
      <c r="CN198" s="166"/>
      <c r="CO198" s="166"/>
      <c r="CP198" s="166"/>
      <c r="CQ198" s="166"/>
      <c r="CR198" s="166"/>
      <c r="CS198" s="166"/>
      <c r="CT198" s="166"/>
      <c r="CU198" s="166"/>
      <c r="CV198" s="166"/>
      <c r="CW198" s="166"/>
      <c r="CX198" s="166"/>
      <c r="CY198" s="166"/>
      <c r="CZ198" s="166"/>
      <c r="DA198" s="166"/>
      <c r="DB198" s="166"/>
      <c r="DC198" s="166"/>
      <c r="DD198" s="166"/>
      <c r="DE198" s="166"/>
      <c r="DF198" s="166"/>
      <c r="DG198" s="166"/>
      <c r="DH198" s="166"/>
      <c r="DI198" s="166"/>
      <c r="DJ198" s="166"/>
      <c r="DK198" s="166"/>
      <c r="DL198" s="166"/>
      <c r="DM198" s="166"/>
      <c r="DN198" s="166"/>
      <c r="DO198" s="166"/>
      <c r="DP198" s="166"/>
      <c r="DQ198" s="166"/>
      <c r="DR198" s="166"/>
      <c r="DS198" s="166"/>
      <c r="DT198" s="166"/>
      <c r="DU198" s="166"/>
      <c r="DV198" s="166"/>
      <c r="DW198" s="166"/>
      <c r="DX198" s="166"/>
      <c r="DY198" s="166"/>
      <c r="DZ198" s="166"/>
      <c r="EA198" s="166"/>
      <c r="EB198" s="166"/>
      <c r="EC198" s="166"/>
      <c r="ED198" s="166"/>
      <c r="EE198" s="166"/>
      <c r="EF198" s="166"/>
      <c r="EG198" s="166"/>
      <c r="EH198" s="166"/>
      <c r="EI198" s="166"/>
      <c r="EJ198" s="166"/>
      <c r="EK198" s="166"/>
      <c r="EL198" s="166"/>
      <c r="EM198" s="166"/>
      <c r="EN198" s="166"/>
      <c r="EO198" s="166"/>
      <c r="EP198" s="166"/>
      <c r="EQ198" s="166"/>
      <c r="ER198" s="166"/>
      <c r="ES198" s="166"/>
      <c r="ET198" s="166"/>
      <c r="EU198" s="166"/>
      <c r="EV198" s="166"/>
      <c r="EW198" s="166"/>
      <c r="EX198" s="166"/>
      <c r="EY198" s="166"/>
      <c r="EZ198" s="166"/>
      <c r="FA198" s="166"/>
      <c r="FB198" s="166"/>
      <c r="FC198" s="166"/>
      <c r="FD198" s="166"/>
      <c r="FE198" s="166"/>
      <c r="FF198" s="166"/>
      <c r="FG198" s="166"/>
      <c r="FH198" s="166"/>
      <c r="FI198" s="166"/>
      <c r="FJ198" s="166"/>
      <c r="FK198" s="166"/>
      <c r="FL198" s="166"/>
      <c r="FM198" s="166"/>
      <c r="FN198" s="166"/>
      <c r="FO198" s="166"/>
      <c r="FP198" s="166"/>
      <c r="FQ198" s="166"/>
      <c r="FR198" s="166"/>
      <c r="FS198" s="166"/>
      <c r="FT198" s="166"/>
      <c r="FU198" s="166"/>
      <c r="FV198" s="166"/>
      <c r="FW198" s="166"/>
      <c r="FX198" s="166"/>
      <c r="FY198" s="166"/>
      <c r="FZ198" s="166"/>
      <c r="GA198" s="166"/>
      <c r="GB198" s="166"/>
      <c r="GC198" s="166"/>
      <c r="GD198" s="166"/>
      <c r="GE198" s="166"/>
    </row>
    <row r="199" spans="1:187" ht="50.25" customHeight="1">
      <c r="A199" s="30"/>
      <c r="B199" s="271"/>
      <c r="C199" s="30"/>
      <c r="D199" s="41" t="s">
        <v>114</v>
      </c>
      <c r="E199" s="274" t="s">
        <v>171</v>
      </c>
      <c r="F199" s="275"/>
      <c r="G199" s="582">
        <f>G168+G167+G137+G110+G18</f>
        <v>344400</v>
      </c>
      <c r="H199" s="643" t="s">
        <v>133</v>
      </c>
      <c r="I199" s="643"/>
      <c r="J199" s="643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/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6"/>
      <c r="ER199" s="166"/>
      <c r="ES199" s="166"/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6"/>
      <c r="FH199" s="166"/>
      <c r="FI199" s="166"/>
      <c r="FJ199" s="166"/>
      <c r="FK199" s="166"/>
      <c r="FL199" s="166"/>
      <c r="FM199" s="166"/>
      <c r="FN199" s="166"/>
      <c r="FO199" s="166"/>
      <c r="FP199" s="166"/>
      <c r="FQ199" s="166"/>
      <c r="FR199" s="166"/>
      <c r="FS199" s="166"/>
      <c r="FT199" s="166"/>
      <c r="FU199" s="166"/>
      <c r="FV199" s="166"/>
      <c r="FW199" s="166"/>
      <c r="FX199" s="166"/>
      <c r="FY199" s="166"/>
      <c r="FZ199" s="166"/>
      <c r="GA199" s="166"/>
      <c r="GB199" s="166"/>
      <c r="GC199" s="166"/>
      <c r="GD199" s="166"/>
      <c r="GE199" s="166"/>
    </row>
    <row r="200" spans="1:187" ht="50.25" customHeight="1">
      <c r="A200" s="30"/>
      <c r="B200" s="271"/>
      <c r="C200" s="30"/>
      <c r="D200" s="41" t="s">
        <v>114</v>
      </c>
      <c r="E200" s="276" t="s">
        <v>172</v>
      </c>
      <c r="F200" s="273"/>
      <c r="G200" s="583">
        <f>H76</f>
        <v>500000</v>
      </c>
      <c r="H200" s="643" t="s">
        <v>133</v>
      </c>
      <c r="I200" s="643"/>
      <c r="J200" s="643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66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6"/>
      <c r="CN200" s="166"/>
      <c r="CO200" s="166"/>
      <c r="CP200" s="166"/>
      <c r="CQ200" s="166"/>
      <c r="CR200" s="166"/>
      <c r="CS200" s="166"/>
      <c r="CT200" s="166"/>
      <c r="CU200" s="166"/>
      <c r="CV200" s="166"/>
      <c r="CW200" s="166"/>
      <c r="CX200" s="166"/>
      <c r="CY200" s="166"/>
      <c r="CZ200" s="166"/>
      <c r="DA200" s="166"/>
      <c r="DB200" s="166"/>
      <c r="DC200" s="166"/>
      <c r="DD200" s="166"/>
      <c r="DE200" s="166"/>
      <c r="DF200" s="166"/>
      <c r="DG200" s="166"/>
      <c r="DH200" s="166"/>
      <c r="DI200" s="166"/>
      <c r="DJ200" s="166"/>
      <c r="DK200" s="166"/>
      <c r="DL200" s="166"/>
      <c r="DM200" s="166"/>
      <c r="DN200" s="166"/>
      <c r="DO200" s="166"/>
      <c r="DP200" s="166"/>
      <c r="DQ200" s="166"/>
      <c r="DR200" s="166"/>
      <c r="DS200" s="166"/>
      <c r="DT200" s="166"/>
      <c r="DU200" s="166"/>
      <c r="DV200" s="166"/>
      <c r="DW200" s="166"/>
      <c r="DX200" s="166"/>
      <c r="DY200" s="166"/>
      <c r="DZ200" s="166"/>
      <c r="EA200" s="166"/>
      <c r="EB200" s="166"/>
      <c r="EC200" s="166"/>
      <c r="ED200" s="166"/>
      <c r="EE200" s="166"/>
      <c r="EF200" s="166"/>
      <c r="EG200" s="166"/>
      <c r="EH200" s="166"/>
      <c r="EI200" s="166"/>
      <c r="EJ200" s="166"/>
      <c r="EK200" s="166"/>
      <c r="EL200" s="166"/>
      <c r="EM200" s="166"/>
      <c r="EN200" s="166"/>
      <c r="EO200" s="166"/>
      <c r="EP200" s="166"/>
      <c r="EQ200" s="166"/>
      <c r="ER200" s="166"/>
      <c r="ES200" s="166"/>
      <c r="ET200" s="166"/>
      <c r="EU200" s="166"/>
      <c r="EV200" s="166"/>
      <c r="EW200" s="166"/>
      <c r="EX200" s="166"/>
      <c r="EY200" s="166"/>
      <c r="EZ200" s="166"/>
      <c r="FA200" s="166"/>
      <c r="FB200" s="166"/>
      <c r="FC200" s="166"/>
      <c r="FD200" s="166"/>
      <c r="FE200" s="166"/>
      <c r="FF200" s="166"/>
      <c r="FG200" s="166"/>
      <c r="FH200" s="166"/>
      <c r="FI200" s="166"/>
      <c r="FJ200" s="166"/>
      <c r="FK200" s="166"/>
      <c r="FL200" s="166"/>
      <c r="FM200" s="166"/>
      <c r="FN200" s="166"/>
      <c r="FO200" s="166"/>
      <c r="FP200" s="166"/>
      <c r="FQ200" s="166"/>
      <c r="FR200" s="166"/>
      <c r="FS200" s="166"/>
      <c r="FT200" s="166"/>
      <c r="FU200" s="166"/>
      <c r="FV200" s="166"/>
      <c r="FW200" s="166"/>
      <c r="FX200" s="166"/>
      <c r="FY200" s="166"/>
      <c r="FZ200" s="166"/>
      <c r="GA200" s="166"/>
      <c r="GB200" s="166"/>
      <c r="GC200" s="166"/>
      <c r="GD200" s="166"/>
      <c r="GE200" s="166"/>
    </row>
    <row r="201" spans="1:187" ht="50.25" customHeight="1" thickBot="1">
      <c r="A201" s="30"/>
      <c r="B201" s="271"/>
      <c r="C201" s="30"/>
      <c r="D201" s="277" t="s">
        <v>149</v>
      </c>
      <c r="E201" s="278"/>
      <c r="F201" s="278"/>
      <c r="G201" s="279">
        <f>SUM(G195:G200)</f>
        <v>30051800</v>
      </c>
      <c r="H201" s="280" t="s">
        <v>192</v>
      </c>
      <c r="I201" s="174"/>
      <c r="J201" s="281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6"/>
      <c r="FT201" s="166"/>
      <c r="FU201" s="166"/>
      <c r="FV201" s="166"/>
      <c r="FW201" s="166"/>
      <c r="FX201" s="166"/>
      <c r="FY201" s="166"/>
      <c r="FZ201" s="166"/>
      <c r="GA201" s="166"/>
      <c r="GB201" s="166"/>
      <c r="GC201" s="166"/>
      <c r="GD201" s="166"/>
      <c r="GE201" s="166"/>
    </row>
    <row r="202" spans="1:187" ht="31.5" customHeight="1">
      <c r="A202" s="30"/>
      <c r="B202" s="271"/>
      <c r="C202" s="30"/>
      <c r="D202" s="240"/>
      <c r="E202" s="30"/>
      <c r="F202" s="30"/>
      <c r="G202" s="174"/>
      <c r="H202" s="271"/>
      <c r="I202" s="174"/>
      <c r="J202" s="281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66"/>
      <c r="DR202" s="166"/>
      <c r="DS202" s="166"/>
      <c r="DT202" s="166"/>
      <c r="DU202" s="166"/>
      <c r="DV202" s="166"/>
      <c r="DW202" s="166"/>
      <c r="DX202" s="166"/>
      <c r="DY202" s="166"/>
      <c r="DZ202" s="166"/>
      <c r="EA202" s="166"/>
      <c r="EB202" s="166"/>
      <c r="EC202" s="166"/>
      <c r="ED202" s="166"/>
      <c r="EE202" s="166"/>
      <c r="EF202" s="166"/>
      <c r="EG202" s="166"/>
      <c r="EH202" s="166"/>
      <c r="EI202" s="166"/>
      <c r="EJ202" s="166"/>
      <c r="EK202" s="166"/>
      <c r="EL202" s="166"/>
      <c r="EM202" s="166"/>
      <c r="EN202" s="166"/>
      <c r="EO202" s="166"/>
      <c r="EP202" s="166"/>
      <c r="EQ202" s="166"/>
      <c r="ER202" s="166"/>
      <c r="ES202" s="166"/>
      <c r="ET202" s="166"/>
      <c r="EU202" s="166"/>
      <c r="EV202" s="166"/>
      <c r="EW202" s="166"/>
      <c r="EX202" s="166"/>
      <c r="EY202" s="166"/>
      <c r="EZ202" s="166"/>
      <c r="FA202" s="166"/>
      <c r="FB202" s="166"/>
      <c r="FC202" s="166"/>
      <c r="FD202" s="166"/>
      <c r="FE202" s="166"/>
      <c r="FF202" s="166"/>
      <c r="FG202" s="166"/>
      <c r="FH202" s="166"/>
      <c r="FI202" s="166"/>
      <c r="FJ202" s="166"/>
      <c r="FK202" s="166"/>
      <c r="FL202" s="166"/>
      <c r="FM202" s="166"/>
      <c r="FN202" s="166"/>
      <c r="FO202" s="166"/>
      <c r="FP202" s="166"/>
      <c r="FQ202" s="166"/>
      <c r="FR202" s="166"/>
      <c r="FS202" s="166"/>
      <c r="FT202" s="166"/>
      <c r="FU202" s="166"/>
      <c r="FV202" s="166"/>
      <c r="FW202" s="166"/>
      <c r="FX202" s="166"/>
      <c r="FY202" s="166"/>
      <c r="FZ202" s="166"/>
      <c r="GA202" s="166"/>
      <c r="GB202" s="166"/>
      <c r="GC202" s="166"/>
      <c r="GD202" s="166"/>
      <c r="GE202" s="166"/>
    </row>
    <row r="203" spans="1:187" ht="31.5" customHeight="1">
      <c r="A203" s="30"/>
      <c r="B203" s="271"/>
      <c r="C203" s="30"/>
      <c r="D203" s="240"/>
      <c r="E203" s="30"/>
      <c r="F203" s="30"/>
      <c r="G203" s="174"/>
      <c r="H203" s="271"/>
      <c r="I203" s="174"/>
      <c r="J203" s="281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  <c r="DS203" s="166"/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/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6"/>
      <c r="ER203" s="166"/>
      <c r="ES203" s="166"/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6"/>
      <c r="FD203" s="166"/>
      <c r="FE203" s="166"/>
      <c r="FF203" s="166"/>
      <c r="FG203" s="166"/>
      <c r="FH203" s="166"/>
      <c r="FI203" s="166"/>
      <c r="FJ203" s="166"/>
      <c r="FK203" s="166"/>
      <c r="FL203" s="166"/>
      <c r="FM203" s="166"/>
      <c r="FN203" s="166"/>
      <c r="FO203" s="166"/>
      <c r="FP203" s="166"/>
      <c r="FQ203" s="166"/>
      <c r="FR203" s="166"/>
      <c r="FS203" s="166"/>
      <c r="FT203" s="166"/>
      <c r="FU203" s="166"/>
      <c r="FV203" s="166"/>
      <c r="FW203" s="166"/>
      <c r="FX203" s="166"/>
      <c r="FY203" s="166"/>
      <c r="FZ203" s="166"/>
      <c r="GA203" s="166"/>
      <c r="GB203" s="166"/>
      <c r="GC203" s="166"/>
      <c r="GD203" s="166"/>
      <c r="GE203" s="166"/>
    </row>
    <row r="204" spans="1:187" ht="31.5" customHeight="1">
      <c r="A204" s="30"/>
      <c r="B204" s="271"/>
      <c r="C204" s="30"/>
      <c r="D204" s="240"/>
      <c r="E204" s="30"/>
      <c r="F204" s="30"/>
      <c r="G204" s="174"/>
      <c r="H204" s="271"/>
      <c r="I204" s="174"/>
      <c r="J204" s="281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66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6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DI204" s="166"/>
      <c r="DJ204" s="166"/>
      <c r="DK204" s="166"/>
      <c r="DL204" s="166"/>
      <c r="DM204" s="166"/>
      <c r="DN204" s="166"/>
      <c r="DO204" s="166"/>
      <c r="DP204" s="166"/>
      <c r="DQ204" s="166"/>
      <c r="DR204" s="166"/>
      <c r="DS204" s="166"/>
      <c r="DT204" s="166"/>
      <c r="DU204" s="166"/>
      <c r="DV204" s="166"/>
      <c r="DW204" s="166"/>
      <c r="DX204" s="166"/>
      <c r="DY204" s="166"/>
      <c r="DZ204" s="166"/>
      <c r="EA204" s="166"/>
      <c r="EB204" s="166"/>
      <c r="EC204" s="166"/>
      <c r="ED204" s="166"/>
      <c r="EE204" s="166"/>
      <c r="EF204" s="166"/>
      <c r="EG204" s="166"/>
      <c r="EH204" s="166"/>
      <c r="EI204" s="166"/>
      <c r="EJ204" s="166"/>
      <c r="EK204" s="166"/>
      <c r="EL204" s="166"/>
      <c r="EM204" s="166"/>
      <c r="EN204" s="166"/>
      <c r="EO204" s="166"/>
      <c r="EP204" s="166"/>
      <c r="EQ204" s="166"/>
      <c r="ER204" s="166"/>
      <c r="ES204" s="166"/>
      <c r="ET204" s="166"/>
      <c r="EU204" s="166"/>
      <c r="EV204" s="166"/>
      <c r="EW204" s="166"/>
      <c r="EX204" s="166"/>
      <c r="EY204" s="166"/>
      <c r="EZ204" s="166"/>
      <c r="FA204" s="166"/>
      <c r="FB204" s="166"/>
      <c r="FC204" s="166"/>
      <c r="FD204" s="166"/>
      <c r="FE204" s="166"/>
      <c r="FF204" s="166"/>
      <c r="FG204" s="166"/>
      <c r="FH204" s="166"/>
      <c r="FI204" s="166"/>
      <c r="FJ204" s="166"/>
      <c r="FK204" s="166"/>
      <c r="FL204" s="166"/>
      <c r="FM204" s="166"/>
      <c r="FN204" s="166"/>
      <c r="FO204" s="166"/>
      <c r="FP204" s="166"/>
      <c r="FQ204" s="166"/>
      <c r="FR204" s="166"/>
      <c r="FS204" s="166"/>
      <c r="FT204" s="166"/>
      <c r="FU204" s="166"/>
      <c r="FV204" s="166"/>
      <c r="FW204" s="166"/>
      <c r="FX204" s="166"/>
      <c r="FY204" s="166"/>
      <c r="FZ204" s="166"/>
      <c r="GA204" s="166"/>
      <c r="GB204" s="166"/>
      <c r="GC204" s="166"/>
      <c r="GD204" s="166"/>
      <c r="GE204" s="166"/>
    </row>
    <row r="205" ht="31.5" customHeight="1">
      <c r="B205" s="158"/>
    </row>
    <row r="206" ht="31.5" customHeight="1">
      <c r="B206" s="158"/>
    </row>
    <row r="207" ht="31.5" customHeight="1">
      <c r="B207" s="158"/>
    </row>
    <row r="208" ht="31.5" customHeight="1">
      <c r="B208" s="158"/>
    </row>
    <row r="209" ht="31.5" customHeight="1">
      <c r="B209" s="158"/>
    </row>
    <row r="210" ht="31.5" customHeight="1">
      <c r="B210" s="158"/>
    </row>
    <row r="211" ht="31.5" customHeight="1">
      <c r="B211" s="158"/>
    </row>
    <row r="212" ht="31.5" customHeight="1">
      <c r="B212" s="158"/>
    </row>
    <row r="213" ht="31.5" customHeight="1">
      <c r="B213" s="158"/>
    </row>
    <row r="214" ht="31.5" customHeight="1">
      <c r="B214" s="158"/>
    </row>
  </sheetData>
  <sheetProtection/>
  <mergeCells count="7">
    <mergeCell ref="H3:I3"/>
    <mergeCell ref="H199:J199"/>
    <mergeCell ref="H200:J200"/>
    <mergeCell ref="H195:J195"/>
    <mergeCell ref="H196:J196"/>
    <mergeCell ref="H197:J197"/>
    <mergeCell ref="H198:J198"/>
  </mergeCells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scale="42" r:id="rId1"/>
  <rowBreaks count="6" manualBreakCount="6">
    <brk id="35" max="255" man="1"/>
    <brk id="69" max="255" man="1"/>
    <brk id="100" max="255" man="1"/>
    <brk id="127" max="255" man="1"/>
    <brk id="154" max="255" man="1"/>
    <brk id="185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4"/>
  <sheetViews>
    <sheetView view="pageBreakPreview" zoomScale="55" zoomScaleNormal="60" zoomScaleSheetLayoutView="55" zoomScalePageLayoutView="0" workbookViewId="0" topLeftCell="A16">
      <selection activeCell="I10" sqref="I10"/>
    </sheetView>
  </sheetViews>
  <sheetFormatPr defaultColWidth="12.8515625" defaultRowHeight="36" customHeight="1"/>
  <cols>
    <col min="1" max="1" width="19.421875" style="90" customWidth="1"/>
    <col min="2" max="2" width="18.8515625" style="90" customWidth="1"/>
    <col min="3" max="4" width="12.8515625" style="90" customWidth="1"/>
    <col min="5" max="5" width="27.28125" style="537" customWidth="1"/>
    <col min="6" max="6" width="33.7109375" style="537" customWidth="1"/>
    <col min="7" max="7" width="70.140625" style="31" customWidth="1"/>
    <col min="8" max="8" width="17.28125" style="106" customWidth="1"/>
    <col min="9" max="9" width="75.57421875" style="31" customWidth="1"/>
    <col min="10" max="10" width="6.421875" style="31" customWidth="1"/>
    <col min="11" max="16384" width="12.8515625" style="31" customWidth="1"/>
  </cols>
  <sheetData>
    <row r="1" spans="1:9" ht="36" customHeight="1">
      <c r="A1" s="637" t="s">
        <v>300</v>
      </c>
      <c r="B1" s="637"/>
      <c r="C1" s="637"/>
      <c r="D1" s="637"/>
      <c r="E1" s="638"/>
      <c r="F1" s="530"/>
      <c r="G1" s="69"/>
      <c r="H1" s="70"/>
      <c r="I1" s="70"/>
    </row>
    <row r="2" spans="1:9" ht="39.75" customHeight="1">
      <c r="A2" s="639" t="s">
        <v>301</v>
      </c>
      <c r="B2" s="552"/>
      <c r="C2" s="552"/>
      <c r="D2" s="552"/>
      <c r="E2" s="640"/>
      <c r="F2" s="553"/>
      <c r="G2" s="652"/>
      <c r="H2" s="661"/>
      <c r="I2" s="62"/>
    </row>
    <row r="3" spans="1:9" ht="43.5" customHeight="1">
      <c r="A3" s="554" t="s">
        <v>165</v>
      </c>
      <c r="B3" s="555"/>
      <c r="C3" s="555"/>
      <c r="D3" s="555"/>
      <c r="E3" s="556"/>
      <c r="F3" s="557">
        <f>F27</f>
        <v>49250000</v>
      </c>
      <c r="G3" s="653"/>
      <c r="H3" s="662"/>
      <c r="I3" s="663"/>
    </row>
    <row r="4" spans="1:9" ht="36" customHeight="1">
      <c r="A4" s="546" t="s">
        <v>166</v>
      </c>
      <c r="B4" s="547"/>
      <c r="C4" s="548"/>
      <c r="D4" s="549"/>
      <c r="E4" s="550" t="s">
        <v>114</v>
      </c>
      <c r="F4" s="551" t="s">
        <v>64</v>
      </c>
      <c r="G4" s="654"/>
      <c r="H4" s="527"/>
      <c r="I4" s="75"/>
    </row>
    <row r="5" spans="1:9" ht="33.75" customHeight="1">
      <c r="A5" s="406" t="s">
        <v>64</v>
      </c>
      <c r="B5" s="406" t="s">
        <v>63</v>
      </c>
      <c r="C5" s="405" t="s">
        <v>3</v>
      </c>
      <c r="D5" s="405" t="s">
        <v>4</v>
      </c>
      <c r="E5" s="531"/>
      <c r="F5" s="531"/>
      <c r="G5" s="655"/>
      <c r="H5" s="527"/>
      <c r="I5" s="75"/>
    </row>
    <row r="6" spans="1:9" s="74" customFormat="1" ht="33.75" customHeight="1">
      <c r="A6" s="523">
        <v>2321</v>
      </c>
      <c r="B6" s="523">
        <v>6121</v>
      </c>
      <c r="C6" s="524"/>
      <c r="D6" s="524"/>
      <c r="E6" s="541">
        <v>15000000</v>
      </c>
      <c r="F6" s="538"/>
      <c r="G6" s="656" t="s">
        <v>253</v>
      </c>
      <c r="H6" s="664"/>
      <c r="I6" s="665"/>
    </row>
    <row r="7" spans="1:9" ht="33.75" customHeight="1">
      <c r="A7" s="525">
        <v>2321</v>
      </c>
      <c r="B7" s="82"/>
      <c r="C7" s="83"/>
      <c r="D7" s="83"/>
      <c r="E7" s="532"/>
      <c r="F7" s="539">
        <f>E6</f>
        <v>15000000</v>
      </c>
      <c r="G7" s="657"/>
      <c r="H7" s="666"/>
      <c r="I7" s="667"/>
    </row>
    <row r="8" spans="1:9" s="516" customFormat="1" ht="33.75" customHeight="1">
      <c r="A8" s="526">
        <v>3412</v>
      </c>
      <c r="B8" s="514">
        <v>6121</v>
      </c>
      <c r="C8" s="515"/>
      <c r="D8" s="515"/>
      <c r="E8" s="541">
        <v>500000</v>
      </c>
      <c r="F8" s="540"/>
      <c r="G8" s="658" t="s">
        <v>280</v>
      </c>
      <c r="H8" s="668"/>
      <c r="I8" s="669"/>
    </row>
    <row r="9" spans="1:9" ht="33.75" customHeight="1">
      <c r="A9" s="525">
        <v>3412</v>
      </c>
      <c r="B9" s="82"/>
      <c r="C9" s="83"/>
      <c r="D9" s="83"/>
      <c r="E9" s="532"/>
      <c r="F9" s="539">
        <f>E8</f>
        <v>500000</v>
      </c>
      <c r="G9" s="657"/>
      <c r="H9" s="666"/>
      <c r="I9" s="667"/>
    </row>
    <row r="10" spans="1:9" s="516" customFormat="1" ht="33.75" customHeight="1">
      <c r="A10" s="526">
        <v>6171</v>
      </c>
      <c r="B10" s="514">
        <v>6121</v>
      </c>
      <c r="C10" s="515"/>
      <c r="D10" s="515"/>
      <c r="E10" s="541">
        <v>1000000</v>
      </c>
      <c r="F10" s="540"/>
      <c r="G10" s="658" t="s">
        <v>281</v>
      </c>
      <c r="H10" s="668"/>
      <c r="I10" s="669"/>
    </row>
    <row r="11" spans="1:9" s="516" customFormat="1" ht="33.75" customHeight="1">
      <c r="A11" s="623">
        <v>6171</v>
      </c>
      <c r="B11" s="624"/>
      <c r="C11" s="625"/>
      <c r="D11" s="625"/>
      <c r="E11" s="626"/>
      <c r="F11" s="627">
        <v>1000000</v>
      </c>
      <c r="G11" s="659"/>
      <c r="H11" s="668"/>
      <c r="I11" s="669"/>
    </row>
    <row r="12" spans="1:9" s="74" customFormat="1" ht="33.75" customHeight="1">
      <c r="A12" s="523">
        <v>3612</v>
      </c>
      <c r="B12" s="523">
        <v>6121</v>
      </c>
      <c r="C12" s="524"/>
      <c r="D12" s="524"/>
      <c r="E12" s="541">
        <v>10000000</v>
      </c>
      <c r="F12" s="538"/>
      <c r="G12" s="656" t="s">
        <v>282</v>
      </c>
      <c r="H12" s="664"/>
      <c r="I12" s="665"/>
    </row>
    <row r="13" spans="1:9" ht="33.75" customHeight="1">
      <c r="A13" s="525">
        <v>3612</v>
      </c>
      <c r="B13" s="82"/>
      <c r="C13" s="83"/>
      <c r="D13" s="83"/>
      <c r="E13" s="532"/>
      <c r="F13" s="539">
        <f>E12</f>
        <v>10000000</v>
      </c>
      <c r="G13" s="657"/>
      <c r="H13" s="666"/>
      <c r="I13" s="667"/>
    </row>
    <row r="14" spans="1:9" s="74" customFormat="1" ht="33.75" customHeight="1">
      <c r="A14" s="523">
        <v>3631</v>
      </c>
      <c r="B14" s="523">
        <v>6121</v>
      </c>
      <c r="C14" s="545"/>
      <c r="D14" s="524"/>
      <c r="E14" s="541">
        <v>500000</v>
      </c>
      <c r="F14" s="538"/>
      <c r="G14" s="656" t="s">
        <v>261</v>
      </c>
      <c r="H14" s="670"/>
      <c r="I14" s="671"/>
    </row>
    <row r="15" spans="1:9" ht="33.75" customHeight="1">
      <c r="A15" s="525">
        <v>3631</v>
      </c>
      <c r="B15" s="82"/>
      <c r="C15" s="83"/>
      <c r="D15" s="83"/>
      <c r="E15" s="532"/>
      <c r="F15" s="532">
        <f>E14</f>
        <v>500000</v>
      </c>
      <c r="G15" s="657"/>
      <c r="H15" s="666"/>
      <c r="I15" s="667"/>
    </row>
    <row r="16" spans="1:9" s="74" customFormat="1" ht="33.75" customHeight="1">
      <c r="A16" s="523">
        <v>3639</v>
      </c>
      <c r="B16" s="523">
        <v>6121</v>
      </c>
      <c r="C16" s="524" t="s">
        <v>212</v>
      </c>
      <c r="D16" s="524"/>
      <c r="E16" s="541">
        <v>4500000</v>
      </c>
      <c r="F16" s="538"/>
      <c r="G16" s="656" t="s">
        <v>191</v>
      </c>
      <c r="H16" s="672"/>
      <c r="I16" s="665"/>
    </row>
    <row r="17" spans="1:9" s="74" customFormat="1" ht="33.75" customHeight="1">
      <c r="A17" s="523">
        <v>3639</v>
      </c>
      <c r="B17" s="523">
        <v>6121</v>
      </c>
      <c r="C17" s="524" t="s">
        <v>264</v>
      </c>
      <c r="D17" s="524"/>
      <c r="E17" s="541">
        <v>10000000</v>
      </c>
      <c r="F17" s="538"/>
      <c r="G17" s="656" t="s">
        <v>254</v>
      </c>
      <c r="H17" s="672"/>
      <c r="I17" s="665"/>
    </row>
    <row r="18" spans="1:9" s="74" customFormat="1" ht="33.75" customHeight="1">
      <c r="A18" s="80">
        <v>3639</v>
      </c>
      <c r="B18" s="631">
        <v>6130</v>
      </c>
      <c r="C18" s="81"/>
      <c r="D18" s="81"/>
      <c r="E18" s="541">
        <v>4000000</v>
      </c>
      <c r="F18" s="538"/>
      <c r="G18" s="660" t="s">
        <v>243</v>
      </c>
      <c r="H18" s="672"/>
      <c r="I18" s="665"/>
    </row>
    <row r="19" spans="1:9" s="74" customFormat="1" ht="33.75" customHeight="1">
      <c r="A19" s="80">
        <v>3639</v>
      </c>
      <c r="B19" s="631">
        <v>6122</v>
      </c>
      <c r="C19" s="81"/>
      <c r="D19" s="81"/>
      <c r="E19" s="541">
        <v>1500000</v>
      </c>
      <c r="F19" s="538"/>
      <c r="G19" s="660" t="s">
        <v>287</v>
      </c>
      <c r="H19" s="672"/>
      <c r="I19" s="665"/>
    </row>
    <row r="20" spans="1:9" s="74" customFormat="1" ht="33.75" customHeight="1">
      <c r="A20" s="80">
        <v>3639</v>
      </c>
      <c r="B20" s="631">
        <v>6121</v>
      </c>
      <c r="C20" s="632" t="s">
        <v>290</v>
      </c>
      <c r="D20" s="81"/>
      <c r="E20" s="541">
        <v>250000</v>
      </c>
      <c r="F20" s="538"/>
      <c r="G20" s="660" t="s">
        <v>288</v>
      </c>
      <c r="H20" s="672"/>
      <c r="I20" s="665"/>
    </row>
    <row r="21" spans="1:9" ht="33.75" customHeight="1">
      <c r="A21" s="525">
        <v>3639</v>
      </c>
      <c r="B21" s="82"/>
      <c r="C21" s="83"/>
      <c r="D21" s="83"/>
      <c r="E21" s="532"/>
      <c r="F21" s="532">
        <f>E16+E17+E18+E19+E20</f>
        <v>20250000</v>
      </c>
      <c r="G21" s="657"/>
      <c r="H21" s="666"/>
      <c r="I21" s="667"/>
    </row>
    <row r="22" spans="1:9" s="74" customFormat="1" ht="33.75" customHeight="1">
      <c r="A22" s="523">
        <v>3113</v>
      </c>
      <c r="B22" s="523">
        <v>6121</v>
      </c>
      <c r="C22" s="524" t="s">
        <v>265</v>
      </c>
      <c r="D22" s="524"/>
      <c r="E22" s="541">
        <v>1000000</v>
      </c>
      <c r="F22" s="538"/>
      <c r="G22" s="656" t="s">
        <v>263</v>
      </c>
      <c r="H22" s="664"/>
      <c r="I22" s="665"/>
    </row>
    <row r="23" spans="1:9" ht="33.75" customHeight="1">
      <c r="A23" s="525">
        <v>3113</v>
      </c>
      <c r="B23" s="82"/>
      <c r="C23" s="83"/>
      <c r="D23" s="83"/>
      <c r="E23" s="532"/>
      <c r="F23" s="532">
        <f>E22</f>
        <v>1000000</v>
      </c>
      <c r="G23" s="657"/>
      <c r="H23" s="666"/>
      <c r="I23" s="667"/>
    </row>
    <row r="24" spans="1:9" s="74" customFormat="1" ht="33.75" customHeight="1">
      <c r="A24" s="523">
        <v>3111</v>
      </c>
      <c r="B24" s="523">
        <v>6121</v>
      </c>
      <c r="C24" s="524" t="s">
        <v>266</v>
      </c>
      <c r="D24" s="524"/>
      <c r="E24" s="541">
        <v>1000000</v>
      </c>
      <c r="F24" s="538"/>
      <c r="G24" s="656" t="s">
        <v>262</v>
      </c>
      <c r="H24" s="664"/>
      <c r="I24" s="665"/>
    </row>
    <row r="25" spans="1:9" ht="33.75" customHeight="1">
      <c r="A25" s="525">
        <v>3111</v>
      </c>
      <c r="B25" s="82"/>
      <c r="C25" s="83"/>
      <c r="D25" s="83"/>
      <c r="E25" s="532"/>
      <c r="F25" s="532">
        <f>E24</f>
        <v>1000000</v>
      </c>
      <c r="G25" s="657"/>
      <c r="H25" s="666"/>
      <c r="I25" s="667"/>
    </row>
    <row r="26" spans="1:9" s="62" customFormat="1" ht="41.25" customHeight="1">
      <c r="A26" s="84" t="s">
        <v>163</v>
      </c>
      <c r="B26" s="85"/>
      <c r="C26" s="86"/>
      <c r="D26" s="86"/>
      <c r="E26" s="533">
        <f>SUM(E6:E25)</f>
        <v>49250000</v>
      </c>
      <c r="F26" s="542"/>
      <c r="G26" s="75"/>
      <c r="H26" s="527"/>
      <c r="I26" s="75"/>
    </row>
    <row r="27" spans="1:9" s="62" customFormat="1" ht="41.25" customHeight="1">
      <c r="A27" s="84" t="s">
        <v>164</v>
      </c>
      <c r="B27" s="85"/>
      <c r="C27" s="86"/>
      <c r="D27" s="86"/>
      <c r="E27" s="534"/>
      <c r="F27" s="543">
        <f>SUM(F6:F26)</f>
        <v>49250000</v>
      </c>
      <c r="G27" s="75"/>
      <c r="H27" s="527"/>
      <c r="I27" s="75"/>
    </row>
    <row r="28" spans="1:9" ht="41.25" customHeight="1">
      <c r="A28" s="87"/>
      <c r="B28" s="87"/>
      <c r="C28" s="88"/>
      <c r="D28" s="88"/>
      <c r="E28" s="535"/>
      <c r="F28" s="535"/>
      <c r="G28" s="75"/>
      <c r="H28" s="528"/>
      <c r="I28" s="72"/>
    </row>
    <row r="29" spans="1:9" ht="36" customHeight="1">
      <c r="A29" s="89"/>
      <c r="B29" s="89"/>
      <c r="C29" s="89"/>
      <c r="D29" s="89"/>
      <c r="E29" s="536"/>
      <c r="F29" s="544"/>
      <c r="G29" s="73"/>
      <c r="H29" s="529"/>
      <c r="I29" s="73"/>
    </row>
    <row r="30" spans="1:9" ht="36" customHeight="1">
      <c r="A30" s="89"/>
      <c r="B30" s="89"/>
      <c r="C30" s="89"/>
      <c r="D30" s="89"/>
      <c r="E30" s="536"/>
      <c r="F30" s="544"/>
      <c r="G30" s="73"/>
      <c r="H30" s="529"/>
      <c r="I30" s="73"/>
    </row>
    <row r="31" spans="1:9" ht="36" customHeight="1">
      <c r="A31" s="89"/>
      <c r="B31" s="89"/>
      <c r="C31" s="89"/>
      <c r="D31" s="89"/>
      <c r="E31" s="536"/>
      <c r="F31" s="544"/>
      <c r="G31" s="73"/>
      <c r="H31" s="529"/>
      <c r="I31" s="73"/>
    </row>
    <row r="32" spans="1:9" ht="36" customHeight="1">
      <c r="A32" s="89"/>
      <c r="B32" s="89"/>
      <c r="C32" s="89"/>
      <c r="D32" s="89"/>
      <c r="E32" s="536"/>
      <c r="F32" s="544"/>
      <c r="G32" s="73"/>
      <c r="H32" s="529"/>
      <c r="I32" s="73"/>
    </row>
    <row r="33" spans="1:9" ht="36" customHeight="1">
      <c r="A33" s="89"/>
      <c r="B33" s="89"/>
      <c r="C33" s="89"/>
      <c r="D33" s="89"/>
      <c r="E33" s="536"/>
      <c r="F33" s="544"/>
      <c r="G33" s="73"/>
      <c r="H33" s="529"/>
      <c r="I33" s="73"/>
    </row>
    <row r="34" spans="1:9" ht="36" customHeight="1">
      <c r="A34" s="89"/>
      <c r="B34" s="89"/>
      <c r="C34" s="89"/>
      <c r="D34" s="89"/>
      <c r="E34" s="536"/>
      <c r="F34" s="544"/>
      <c r="G34" s="73"/>
      <c r="H34" s="529"/>
      <c r="I34" s="73"/>
    </row>
    <row r="35" spans="1:9" ht="36" customHeight="1">
      <c r="A35" s="89"/>
      <c r="B35" s="89"/>
      <c r="C35" s="89"/>
      <c r="D35" s="89"/>
      <c r="E35" s="536"/>
      <c r="F35" s="544"/>
      <c r="G35" s="73"/>
      <c r="H35" s="529"/>
      <c r="I35" s="73"/>
    </row>
    <row r="36" spans="1:9" ht="36" customHeight="1">
      <c r="A36" s="89"/>
      <c r="B36" s="89"/>
      <c r="C36" s="89"/>
      <c r="D36" s="89"/>
      <c r="E36" s="536"/>
      <c r="F36" s="544"/>
      <c r="G36" s="73"/>
      <c r="H36" s="529"/>
      <c r="I36" s="73"/>
    </row>
    <row r="37" spans="1:9" ht="36" customHeight="1">
      <c r="A37" s="89"/>
      <c r="B37" s="89"/>
      <c r="C37" s="89"/>
      <c r="D37" s="89"/>
      <c r="E37" s="536"/>
      <c r="F37" s="544"/>
      <c r="G37" s="73"/>
      <c r="H37" s="529"/>
      <c r="I37" s="73"/>
    </row>
    <row r="38" spans="1:9" ht="36" customHeight="1">
      <c r="A38" s="89"/>
      <c r="B38" s="89"/>
      <c r="C38" s="89"/>
      <c r="D38" s="89"/>
      <c r="E38" s="536"/>
      <c r="F38" s="544"/>
      <c r="G38" s="73"/>
      <c r="H38" s="529"/>
      <c r="I38" s="73"/>
    </row>
    <row r="39" spans="1:9" ht="36" customHeight="1">
      <c r="A39" s="89"/>
      <c r="B39" s="89"/>
      <c r="C39" s="89"/>
      <c r="D39" s="89"/>
      <c r="E39" s="536"/>
      <c r="F39" s="544"/>
      <c r="G39" s="73"/>
      <c r="H39" s="529"/>
      <c r="I39" s="73"/>
    </row>
    <row r="40" spans="1:9" ht="36" customHeight="1">
      <c r="A40" s="89"/>
      <c r="B40" s="89"/>
      <c r="C40" s="89"/>
      <c r="D40" s="89"/>
      <c r="E40" s="536"/>
      <c r="F40" s="544"/>
      <c r="G40" s="73"/>
      <c r="H40" s="529"/>
      <c r="I40" s="73"/>
    </row>
    <row r="41" spans="1:9" ht="36" customHeight="1">
      <c r="A41" s="89"/>
      <c r="B41" s="89"/>
      <c r="C41" s="89"/>
      <c r="D41" s="89"/>
      <c r="E41" s="536"/>
      <c r="F41" s="544"/>
      <c r="G41" s="73"/>
      <c r="H41" s="529"/>
      <c r="I41" s="73"/>
    </row>
    <row r="42" spans="1:9" ht="36" customHeight="1">
      <c r="A42" s="89"/>
      <c r="B42" s="89"/>
      <c r="C42" s="89"/>
      <c r="D42" s="89"/>
      <c r="E42" s="536"/>
      <c r="F42" s="544"/>
      <c r="G42" s="73"/>
      <c r="H42" s="529"/>
      <c r="I42" s="73"/>
    </row>
    <row r="43" spans="1:9" ht="36" customHeight="1">
      <c r="A43" s="89"/>
      <c r="B43" s="89"/>
      <c r="C43" s="89"/>
      <c r="D43" s="89"/>
      <c r="E43" s="536"/>
      <c r="F43" s="544"/>
      <c r="G43" s="73"/>
      <c r="H43" s="529"/>
      <c r="I43" s="73"/>
    </row>
    <row r="44" spans="1:9" ht="36" customHeight="1">
      <c r="A44" s="89"/>
      <c r="B44" s="89"/>
      <c r="C44" s="89"/>
      <c r="D44" s="89"/>
      <c r="E44" s="536"/>
      <c r="F44" s="544"/>
      <c r="G44" s="73"/>
      <c r="H44" s="529"/>
      <c r="I44" s="73"/>
    </row>
    <row r="45" spans="1:9" ht="36" customHeight="1">
      <c r="A45" s="89"/>
      <c r="B45" s="89"/>
      <c r="C45" s="89"/>
      <c r="D45" s="89"/>
      <c r="E45" s="536"/>
      <c r="F45" s="544"/>
      <c r="G45" s="73"/>
      <c r="H45" s="529"/>
      <c r="I45" s="73"/>
    </row>
    <row r="46" spans="1:9" ht="36" customHeight="1">
      <c r="A46" s="89"/>
      <c r="B46" s="89"/>
      <c r="C46" s="89"/>
      <c r="D46" s="89"/>
      <c r="E46" s="536"/>
      <c r="F46" s="544"/>
      <c r="G46" s="73"/>
      <c r="H46" s="529"/>
      <c r="I46" s="73"/>
    </row>
    <row r="47" spans="1:9" ht="36" customHeight="1">
      <c r="A47" s="89"/>
      <c r="B47" s="89"/>
      <c r="C47" s="89"/>
      <c r="D47" s="89"/>
      <c r="E47" s="536"/>
      <c r="F47" s="544"/>
      <c r="G47" s="73"/>
      <c r="H47" s="529"/>
      <c r="I47" s="73"/>
    </row>
    <row r="48" spans="1:9" ht="36" customHeight="1">
      <c r="A48" s="89"/>
      <c r="B48" s="89"/>
      <c r="C48" s="89"/>
      <c r="D48" s="89"/>
      <c r="E48" s="536"/>
      <c r="F48" s="544"/>
      <c r="G48" s="73"/>
      <c r="H48" s="529"/>
      <c r="I48" s="73"/>
    </row>
    <row r="49" spans="1:9" ht="36" customHeight="1">
      <c r="A49" s="89"/>
      <c r="B49" s="89"/>
      <c r="C49" s="89"/>
      <c r="D49" s="89"/>
      <c r="E49" s="536"/>
      <c r="F49" s="544"/>
      <c r="G49" s="73"/>
      <c r="H49" s="529"/>
      <c r="I49" s="73"/>
    </row>
    <row r="50" spans="1:9" ht="36" customHeight="1">
      <c r="A50" s="89"/>
      <c r="B50" s="89"/>
      <c r="C50" s="89"/>
      <c r="D50" s="89"/>
      <c r="E50" s="536"/>
      <c r="F50" s="544"/>
      <c r="G50" s="73"/>
      <c r="H50" s="529"/>
      <c r="I50" s="73"/>
    </row>
    <row r="51" spans="1:9" ht="36" customHeight="1">
      <c r="A51" s="89"/>
      <c r="B51" s="89"/>
      <c r="C51" s="89"/>
      <c r="D51" s="89"/>
      <c r="E51" s="536"/>
      <c r="F51" s="544"/>
      <c r="G51" s="73"/>
      <c r="H51" s="529"/>
      <c r="I51" s="73"/>
    </row>
    <row r="52" spans="1:9" ht="36" customHeight="1">
      <c r="A52" s="89"/>
      <c r="B52" s="89"/>
      <c r="C52" s="89"/>
      <c r="D52" s="89"/>
      <c r="E52" s="536"/>
      <c r="F52" s="544"/>
      <c r="G52" s="73"/>
      <c r="H52" s="529"/>
      <c r="I52" s="73"/>
    </row>
    <row r="53" spans="1:9" ht="36" customHeight="1">
      <c r="A53" s="89"/>
      <c r="B53" s="89"/>
      <c r="C53" s="89"/>
      <c r="D53" s="89"/>
      <c r="E53" s="536"/>
      <c r="F53" s="544"/>
      <c r="G53" s="73"/>
      <c r="H53" s="529"/>
      <c r="I53" s="73"/>
    </row>
    <row r="54" spans="1:9" ht="36" customHeight="1">
      <c r="A54" s="89"/>
      <c r="B54" s="89"/>
      <c r="C54" s="89"/>
      <c r="D54" s="89"/>
      <c r="E54" s="536"/>
      <c r="F54" s="544"/>
      <c r="G54" s="73"/>
      <c r="H54" s="529"/>
      <c r="I54" s="73"/>
    </row>
    <row r="55" spans="1:9" ht="36" customHeight="1">
      <c r="A55" s="89"/>
      <c r="B55" s="89"/>
      <c r="C55" s="89"/>
      <c r="D55" s="89"/>
      <c r="E55" s="536"/>
      <c r="F55" s="544"/>
      <c r="G55" s="73"/>
      <c r="H55" s="529"/>
      <c r="I55" s="73"/>
    </row>
    <row r="56" spans="1:9" ht="36" customHeight="1">
      <c r="A56" s="89"/>
      <c r="B56" s="89"/>
      <c r="C56" s="89"/>
      <c r="D56" s="89"/>
      <c r="E56" s="536"/>
      <c r="F56" s="544"/>
      <c r="G56" s="73"/>
      <c r="H56" s="529"/>
      <c r="I56" s="73"/>
    </row>
    <row r="57" spans="1:9" ht="36" customHeight="1">
      <c r="A57" s="89"/>
      <c r="B57" s="89"/>
      <c r="C57" s="89"/>
      <c r="D57" s="89"/>
      <c r="E57" s="536"/>
      <c r="F57" s="544"/>
      <c r="G57" s="73"/>
      <c r="H57" s="529"/>
      <c r="I57" s="73"/>
    </row>
    <row r="58" spans="1:9" ht="36" customHeight="1">
      <c r="A58" s="89"/>
      <c r="B58" s="89"/>
      <c r="C58" s="89"/>
      <c r="D58" s="89"/>
      <c r="E58" s="536"/>
      <c r="F58" s="544"/>
      <c r="G58" s="73"/>
      <c r="H58" s="529"/>
      <c r="I58" s="73"/>
    </row>
    <row r="59" spans="1:9" ht="36" customHeight="1">
      <c r="A59" s="89"/>
      <c r="B59" s="89"/>
      <c r="C59" s="89"/>
      <c r="D59" s="89"/>
      <c r="E59" s="536"/>
      <c r="F59" s="544"/>
      <c r="G59" s="73"/>
      <c r="H59" s="529"/>
      <c r="I59" s="73"/>
    </row>
    <row r="60" spans="1:9" ht="36" customHeight="1">
      <c r="A60" s="89"/>
      <c r="B60" s="89"/>
      <c r="C60" s="89"/>
      <c r="D60" s="89"/>
      <c r="E60" s="536"/>
      <c r="F60" s="544"/>
      <c r="G60" s="73"/>
      <c r="H60" s="529"/>
      <c r="I60" s="73"/>
    </row>
    <row r="61" spans="1:9" ht="36" customHeight="1">
      <c r="A61" s="89"/>
      <c r="B61" s="89"/>
      <c r="C61" s="89"/>
      <c r="D61" s="89"/>
      <c r="E61" s="536"/>
      <c r="F61" s="544"/>
      <c r="G61" s="73"/>
      <c r="H61" s="529"/>
      <c r="I61" s="73"/>
    </row>
    <row r="62" spans="1:9" ht="36" customHeight="1">
      <c r="A62" s="89"/>
      <c r="B62" s="89"/>
      <c r="C62" s="89"/>
      <c r="D62" s="89"/>
      <c r="E62" s="536"/>
      <c r="F62" s="544"/>
      <c r="G62" s="73"/>
      <c r="H62" s="529"/>
      <c r="I62" s="73"/>
    </row>
    <row r="63" spans="1:9" ht="36" customHeight="1">
      <c r="A63" s="89"/>
      <c r="B63" s="89"/>
      <c r="C63" s="89"/>
      <c r="D63" s="89"/>
      <c r="E63" s="536"/>
      <c r="F63" s="544"/>
      <c r="G63" s="73"/>
      <c r="H63" s="529"/>
      <c r="I63" s="73"/>
    </row>
    <row r="64" spans="1:9" ht="36" customHeight="1">
      <c r="A64" s="89"/>
      <c r="B64" s="89"/>
      <c r="C64" s="89"/>
      <c r="D64" s="89"/>
      <c r="E64" s="536"/>
      <c r="F64" s="544"/>
      <c r="G64" s="73"/>
      <c r="H64" s="529"/>
      <c r="I64" s="73"/>
    </row>
    <row r="65" spans="1:9" ht="36" customHeight="1">
      <c r="A65" s="89"/>
      <c r="B65" s="89"/>
      <c r="C65" s="89"/>
      <c r="D65" s="89"/>
      <c r="E65" s="536"/>
      <c r="F65" s="544"/>
      <c r="G65" s="73"/>
      <c r="H65" s="529"/>
      <c r="I65" s="73"/>
    </row>
    <row r="66" spans="1:9" ht="36" customHeight="1">
      <c r="A66" s="89"/>
      <c r="B66" s="89"/>
      <c r="C66" s="89"/>
      <c r="D66" s="89"/>
      <c r="E66" s="536"/>
      <c r="F66" s="544"/>
      <c r="G66" s="73"/>
      <c r="H66" s="529"/>
      <c r="I66" s="73"/>
    </row>
    <row r="67" spans="1:9" ht="36" customHeight="1">
      <c r="A67" s="89"/>
      <c r="B67" s="89"/>
      <c r="C67" s="89"/>
      <c r="D67" s="89"/>
      <c r="E67" s="536"/>
      <c r="F67" s="544"/>
      <c r="G67" s="73"/>
      <c r="H67" s="529"/>
      <c r="I67" s="73"/>
    </row>
    <row r="68" spans="1:9" ht="36" customHeight="1">
      <c r="A68" s="89"/>
      <c r="B68" s="89"/>
      <c r="C68" s="89"/>
      <c r="D68" s="89"/>
      <c r="E68" s="536"/>
      <c r="F68" s="544"/>
      <c r="G68" s="73"/>
      <c r="H68" s="529"/>
      <c r="I68" s="73"/>
    </row>
    <row r="69" spans="1:9" ht="36" customHeight="1">
      <c r="A69" s="89"/>
      <c r="B69" s="89"/>
      <c r="C69" s="89"/>
      <c r="D69" s="89"/>
      <c r="E69" s="536"/>
      <c r="F69" s="544"/>
      <c r="G69" s="73"/>
      <c r="H69" s="529"/>
      <c r="I69" s="73"/>
    </row>
    <row r="70" spans="1:9" ht="36" customHeight="1">
      <c r="A70" s="89"/>
      <c r="B70" s="89"/>
      <c r="C70" s="89"/>
      <c r="D70" s="89"/>
      <c r="E70" s="536"/>
      <c r="F70" s="544"/>
      <c r="G70" s="73"/>
      <c r="H70" s="529"/>
      <c r="I70" s="73"/>
    </row>
    <row r="71" spans="1:9" ht="36" customHeight="1">
      <c r="A71" s="89"/>
      <c r="B71" s="89"/>
      <c r="C71" s="89"/>
      <c r="D71" s="89"/>
      <c r="E71" s="536"/>
      <c r="F71" s="544"/>
      <c r="G71" s="73"/>
      <c r="H71" s="529"/>
      <c r="I71" s="73"/>
    </row>
    <row r="72" spans="1:9" ht="36" customHeight="1">
      <c r="A72" s="89"/>
      <c r="B72" s="89"/>
      <c r="C72" s="89"/>
      <c r="D72" s="89"/>
      <c r="E72" s="536"/>
      <c r="F72" s="544"/>
      <c r="G72" s="73"/>
      <c r="H72" s="529"/>
      <c r="I72" s="73"/>
    </row>
    <row r="73" spans="1:9" ht="36" customHeight="1">
      <c r="A73" s="89"/>
      <c r="B73" s="89"/>
      <c r="C73" s="89"/>
      <c r="D73" s="89"/>
      <c r="E73" s="536"/>
      <c r="F73" s="544"/>
      <c r="G73" s="73"/>
      <c r="H73" s="529"/>
      <c r="I73" s="73"/>
    </row>
    <row r="74" spans="1:9" ht="36" customHeight="1">
      <c r="A74" s="89"/>
      <c r="B74" s="89"/>
      <c r="C74" s="89"/>
      <c r="D74" s="89"/>
      <c r="E74" s="536"/>
      <c r="F74" s="544"/>
      <c r="G74" s="73"/>
      <c r="H74" s="529"/>
      <c r="I74" s="73"/>
    </row>
    <row r="75" spans="1:9" ht="36" customHeight="1">
      <c r="A75" s="89"/>
      <c r="B75" s="89"/>
      <c r="C75" s="89"/>
      <c r="D75" s="89"/>
      <c r="E75" s="536"/>
      <c r="F75" s="544"/>
      <c r="G75" s="73"/>
      <c r="H75" s="529"/>
      <c r="I75" s="73"/>
    </row>
    <row r="76" spans="1:9" ht="36" customHeight="1">
      <c r="A76" s="89"/>
      <c r="B76" s="89"/>
      <c r="C76" s="89"/>
      <c r="D76" s="89"/>
      <c r="E76" s="536"/>
      <c r="F76" s="544"/>
      <c r="G76" s="73"/>
      <c r="H76" s="529"/>
      <c r="I76" s="73"/>
    </row>
    <row r="77" spans="1:9" ht="36" customHeight="1">
      <c r="A77" s="89"/>
      <c r="B77" s="89"/>
      <c r="C77" s="89"/>
      <c r="D77" s="89"/>
      <c r="E77" s="536"/>
      <c r="F77" s="544"/>
      <c r="G77" s="73"/>
      <c r="H77" s="529"/>
      <c r="I77" s="73"/>
    </row>
    <row r="78" spans="1:9" ht="36" customHeight="1">
      <c r="A78" s="89"/>
      <c r="B78" s="89"/>
      <c r="C78" s="89"/>
      <c r="D78" s="89"/>
      <c r="E78" s="536"/>
      <c r="F78" s="544"/>
      <c r="G78" s="73"/>
      <c r="H78" s="529"/>
      <c r="I78" s="73"/>
    </row>
    <row r="79" spans="1:9" ht="36" customHeight="1">
      <c r="A79" s="89"/>
      <c r="B79" s="89"/>
      <c r="C79" s="89"/>
      <c r="D79" s="89"/>
      <c r="E79" s="536"/>
      <c r="F79" s="544"/>
      <c r="G79" s="73"/>
      <c r="H79" s="529"/>
      <c r="I79" s="73"/>
    </row>
    <row r="80" spans="1:9" ht="36" customHeight="1">
      <c r="A80" s="89"/>
      <c r="B80" s="89"/>
      <c r="C80" s="89"/>
      <c r="D80" s="89"/>
      <c r="E80" s="536"/>
      <c r="F80" s="544"/>
      <c r="G80" s="73"/>
      <c r="H80" s="529"/>
      <c r="I80" s="73"/>
    </row>
    <row r="81" spans="1:9" ht="36" customHeight="1">
      <c r="A81" s="89"/>
      <c r="B81" s="89"/>
      <c r="C81" s="89"/>
      <c r="D81" s="89"/>
      <c r="E81" s="536"/>
      <c r="F81" s="544"/>
      <c r="G81" s="73"/>
      <c r="H81" s="529"/>
      <c r="I81" s="73"/>
    </row>
    <row r="82" spans="1:9" ht="36" customHeight="1">
      <c r="A82" s="89"/>
      <c r="B82" s="89"/>
      <c r="C82" s="89"/>
      <c r="D82" s="89"/>
      <c r="E82" s="536"/>
      <c r="F82" s="544"/>
      <c r="G82" s="73"/>
      <c r="H82" s="529"/>
      <c r="I82" s="73"/>
    </row>
    <row r="83" spans="1:9" ht="36" customHeight="1">
      <c r="A83" s="89"/>
      <c r="B83" s="89"/>
      <c r="C83" s="89"/>
      <c r="D83" s="89"/>
      <c r="E83" s="536"/>
      <c r="F83" s="544"/>
      <c r="G83" s="73"/>
      <c r="H83" s="529"/>
      <c r="I83" s="73"/>
    </row>
    <row r="84" spans="1:9" ht="36" customHeight="1">
      <c r="A84" s="89"/>
      <c r="B84" s="89"/>
      <c r="C84" s="89"/>
      <c r="D84" s="89"/>
      <c r="E84" s="536"/>
      <c r="F84" s="544"/>
      <c r="G84" s="73"/>
      <c r="H84" s="529"/>
      <c r="I84" s="73"/>
    </row>
    <row r="85" spans="1:9" ht="36" customHeight="1">
      <c r="A85" s="89"/>
      <c r="B85" s="89"/>
      <c r="C85" s="89"/>
      <c r="D85" s="89"/>
      <c r="E85" s="536"/>
      <c r="F85" s="544"/>
      <c r="G85" s="73"/>
      <c r="H85" s="529"/>
      <c r="I85" s="73"/>
    </row>
    <row r="86" spans="1:9" ht="36" customHeight="1">
      <c r="A86" s="89"/>
      <c r="B86" s="89"/>
      <c r="C86" s="89"/>
      <c r="D86" s="89"/>
      <c r="E86" s="536"/>
      <c r="F86" s="544"/>
      <c r="G86" s="73"/>
      <c r="H86" s="529"/>
      <c r="I86" s="73"/>
    </row>
    <row r="87" spans="1:9" ht="36" customHeight="1">
      <c r="A87" s="89"/>
      <c r="B87" s="89"/>
      <c r="C87" s="89"/>
      <c r="D87" s="89"/>
      <c r="E87" s="536"/>
      <c r="F87" s="544"/>
      <c r="G87" s="73"/>
      <c r="H87" s="529"/>
      <c r="I87" s="73"/>
    </row>
    <row r="88" spans="1:9" ht="36" customHeight="1">
      <c r="A88" s="89"/>
      <c r="B88" s="89"/>
      <c r="C88" s="89"/>
      <c r="D88" s="89"/>
      <c r="E88" s="536"/>
      <c r="F88" s="544"/>
      <c r="G88" s="73"/>
      <c r="H88" s="529"/>
      <c r="I88" s="73"/>
    </row>
    <row r="89" spans="1:9" ht="36" customHeight="1">
      <c r="A89" s="89"/>
      <c r="B89" s="89"/>
      <c r="C89" s="89"/>
      <c r="D89" s="89"/>
      <c r="E89" s="536"/>
      <c r="F89" s="544"/>
      <c r="G89" s="73"/>
      <c r="H89" s="529"/>
      <c r="I89" s="73"/>
    </row>
    <row r="90" spans="1:9" ht="36" customHeight="1">
      <c r="A90" s="89"/>
      <c r="B90" s="89"/>
      <c r="C90" s="89"/>
      <c r="D90" s="89"/>
      <c r="E90" s="536"/>
      <c r="F90" s="544"/>
      <c r="G90" s="73"/>
      <c r="H90" s="529"/>
      <c r="I90" s="73"/>
    </row>
    <row r="91" spans="1:9" ht="36" customHeight="1">
      <c r="A91" s="89"/>
      <c r="B91" s="89"/>
      <c r="C91" s="89"/>
      <c r="D91" s="89"/>
      <c r="E91" s="536"/>
      <c r="F91" s="544"/>
      <c r="G91" s="73"/>
      <c r="H91" s="529"/>
      <c r="I91" s="73"/>
    </row>
    <row r="92" spans="1:9" ht="36" customHeight="1">
      <c r="A92" s="89"/>
      <c r="B92" s="89"/>
      <c r="C92" s="89"/>
      <c r="D92" s="89"/>
      <c r="E92" s="536"/>
      <c r="F92" s="544"/>
      <c r="G92" s="73"/>
      <c r="H92" s="529"/>
      <c r="I92" s="73"/>
    </row>
    <row r="93" spans="1:9" ht="36" customHeight="1">
      <c r="A93" s="89"/>
      <c r="B93" s="89"/>
      <c r="C93" s="89"/>
      <c r="D93" s="89"/>
      <c r="E93" s="536"/>
      <c r="F93" s="544"/>
      <c r="G93" s="73"/>
      <c r="H93" s="529"/>
      <c r="I93" s="73"/>
    </row>
    <row r="94" spans="1:9" ht="36" customHeight="1">
      <c r="A94" s="89"/>
      <c r="B94" s="89"/>
      <c r="C94" s="89"/>
      <c r="D94" s="89"/>
      <c r="E94" s="536"/>
      <c r="F94" s="544"/>
      <c r="G94" s="73"/>
      <c r="H94" s="529"/>
      <c r="I94" s="73"/>
    </row>
    <row r="95" spans="1:9" ht="36" customHeight="1">
      <c r="A95" s="89"/>
      <c r="B95" s="89"/>
      <c r="C95" s="89"/>
      <c r="D95" s="89"/>
      <c r="E95" s="536"/>
      <c r="F95" s="544"/>
      <c r="G95" s="73"/>
      <c r="H95" s="529"/>
      <c r="I95" s="73"/>
    </row>
    <row r="96" spans="1:9" ht="36" customHeight="1">
      <c r="A96" s="89"/>
      <c r="B96" s="89"/>
      <c r="C96" s="89"/>
      <c r="D96" s="89"/>
      <c r="E96" s="536"/>
      <c r="F96" s="544"/>
      <c r="G96" s="73"/>
      <c r="H96" s="529"/>
      <c r="I96" s="73"/>
    </row>
    <row r="97" spans="1:9" ht="36" customHeight="1">
      <c r="A97" s="89"/>
      <c r="B97" s="89"/>
      <c r="C97" s="89"/>
      <c r="D97" s="89"/>
      <c r="E97" s="536"/>
      <c r="F97" s="544"/>
      <c r="G97" s="73"/>
      <c r="H97" s="529"/>
      <c r="I97" s="73"/>
    </row>
    <row r="98" spans="1:9" ht="36" customHeight="1">
      <c r="A98" s="89"/>
      <c r="B98" s="89"/>
      <c r="C98" s="89"/>
      <c r="D98" s="89"/>
      <c r="E98" s="536"/>
      <c r="F98" s="544"/>
      <c r="G98" s="73"/>
      <c r="H98" s="529"/>
      <c r="I98" s="73"/>
    </row>
    <row r="99" spans="1:9" ht="36" customHeight="1">
      <c r="A99" s="89"/>
      <c r="B99" s="89"/>
      <c r="C99" s="89"/>
      <c r="D99" s="89"/>
      <c r="E99" s="536"/>
      <c r="F99" s="544"/>
      <c r="G99" s="73"/>
      <c r="H99" s="529"/>
      <c r="I99" s="73"/>
    </row>
    <row r="100" spans="1:9" ht="36" customHeight="1">
      <c r="A100" s="89"/>
      <c r="B100" s="89"/>
      <c r="C100" s="89"/>
      <c r="D100" s="89"/>
      <c r="E100" s="536"/>
      <c r="F100" s="544"/>
      <c r="G100" s="73"/>
      <c r="H100" s="529"/>
      <c r="I100" s="73"/>
    </row>
    <row r="101" spans="1:9" ht="36" customHeight="1">
      <c r="A101" s="89"/>
      <c r="B101" s="89"/>
      <c r="C101" s="89"/>
      <c r="D101" s="89"/>
      <c r="E101" s="536"/>
      <c r="F101" s="544"/>
      <c r="G101" s="73"/>
      <c r="H101" s="529"/>
      <c r="I101" s="73"/>
    </row>
    <row r="102" spans="1:9" ht="36" customHeight="1">
      <c r="A102" s="89"/>
      <c r="B102" s="89"/>
      <c r="C102" s="89"/>
      <c r="D102" s="89"/>
      <c r="E102" s="536"/>
      <c r="F102" s="544"/>
      <c r="G102" s="73"/>
      <c r="H102" s="529"/>
      <c r="I102" s="73"/>
    </row>
    <row r="103" spans="1:9" ht="36" customHeight="1">
      <c r="A103" s="89"/>
      <c r="B103" s="89"/>
      <c r="C103" s="89"/>
      <c r="D103" s="89"/>
      <c r="E103" s="536"/>
      <c r="F103" s="544"/>
      <c r="G103" s="73"/>
      <c r="H103" s="529"/>
      <c r="I103" s="73"/>
    </row>
    <row r="104" spans="1:9" ht="36" customHeight="1">
      <c r="A104" s="89"/>
      <c r="B104" s="89"/>
      <c r="C104" s="89"/>
      <c r="D104" s="89"/>
      <c r="E104" s="536"/>
      <c r="F104" s="544"/>
      <c r="G104" s="73"/>
      <c r="H104" s="529"/>
      <c r="I104" s="73"/>
    </row>
    <row r="105" spans="1:9" ht="36" customHeight="1">
      <c r="A105" s="89"/>
      <c r="B105" s="89"/>
      <c r="C105" s="89"/>
      <c r="D105" s="89"/>
      <c r="E105" s="536"/>
      <c r="F105" s="544"/>
      <c r="G105" s="73"/>
      <c r="H105" s="529"/>
      <c r="I105" s="73"/>
    </row>
    <row r="106" spans="1:9" ht="36" customHeight="1">
      <c r="A106" s="89"/>
      <c r="B106" s="89"/>
      <c r="C106" s="89"/>
      <c r="D106" s="89"/>
      <c r="E106" s="536"/>
      <c r="F106" s="544"/>
      <c r="G106" s="73"/>
      <c r="H106" s="529"/>
      <c r="I106" s="73"/>
    </row>
    <row r="107" spans="1:9" ht="36" customHeight="1">
      <c r="A107" s="89"/>
      <c r="B107" s="89"/>
      <c r="C107" s="89"/>
      <c r="D107" s="89"/>
      <c r="E107" s="536"/>
      <c r="F107" s="544"/>
      <c r="G107" s="73"/>
      <c r="H107" s="529"/>
      <c r="I107" s="73"/>
    </row>
    <row r="108" spans="1:9" ht="36" customHeight="1">
      <c r="A108" s="89"/>
      <c r="B108" s="89"/>
      <c r="C108" s="89"/>
      <c r="D108" s="89"/>
      <c r="E108" s="536"/>
      <c r="F108" s="544"/>
      <c r="G108" s="73"/>
      <c r="H108" s="529"/>
      <c r="I108" s="73"/>
    </row>
    <row r="109" spans="1:9" ht="36" customHeight="1">
      <c r="A109" s="89"/>
      <c r="B109" s="89"/>
      <c r="C109" s="89"/>
      <c r="D109" s="89"/>
      <c r="E109" s="536"/>
      <c r="F109" s="544"/>
      <c r="G109" s="73"/>
      <c r="H109" s="529"/>
      <c r="I109" s="73"/>
    </row>
    <row r="110" spans="1:9" ht="36" customHeight="1">
      <c r="A110" s="89"/>
      <c r="B110" s="89"/>
      <c r="C110" s="89"/>
      <c r="D110" s="89"/>
      <c r="E110" s="536"/>
      <c r="F110" s="544"/>
      <c r="G110" s="73"/>
      <c r="H110" s="529"/>
      <c r="I110" s="73"/>
    </row>
    <row r="111" spans="1:9" ht="36" customHeight="1">
      <c r="A111" s="89"/>
      <c r="B111" s="89"/>
      <c r="C111" s="89"/>
      <c r="D111" s="89"/>
      <c r="E111" s="536"/>
      <c r="F111" s="544"/>
      <c r="G111" s="73"/>
      <c r="H111" s="529"/>
      <c r="I111" s="73"/>
    </row>
    <row r="112" spans="1:9" ht="36" customHeight="1">
      <c r="A112" s="89"/>
      <c r="B112" s="89"/>
      <c r="C112" s="89"/>
      <c r="D112" s="89"/>
      <c r="E112" s="536"/>
      <c r="F112" s="544"/>
      <c r="G112" s="73"/>
      <c r="H112" s="529"/>
      <c r="I112" s="73"/>
    </row>
    <row r="113" spans="1:9" ht="36" customHeight="1">
      <c r="A113" s="89"/>
      <c r="B113" s="89"/>
      <c r="C113" s="89"/>
      <c r="D113" s="89"/>
      <c r="E113" s="536"/>
      <c r="F113" s="544"/>
      <c r="G113" s="73"/>
      <c r="H113" s="529"/>
      <c r="I113" s="73"/>
    </row>
    <row r="114" spans="1:9" ht="36" customHeight="1">
      <c r="A114" s="89"/>
      <c r="B114" s="89"/>
      <c r="C114" s="89"/>
      <c r="D114" s="89"/>
      <c r="E114" s="536"/>
      <c r="F114" s="544"/>
      <c r="G114" s="73"/>
      <c r="H114" s="529"/>
      <c r="I114" s="73"/>
    </row>
    <row r="115" spans="1:9" ht="36" customHeight="1">
      <c r="A115" s="89"/>
      <c r="B115" s="89"/>
      <c r="C115" s="89"/>
      <c r="D115" s="89"/>
      <c r="E115" s="536"/>
      <c r="F115" s="544"/>
      <c r="G115" s="73"/>
      <c r="H115" s="529"/>
      <c r="I115" s="73"/>
    </row>
    <row r="116" spans="1:9" ht="36" customHeight="1">
      <c r="A116" s="89"/>
      <c r="B116" s="89"/>
      <c r="C116" s="89"/>
      <c r="D116" s="89"/>
      <c r="E116" s="536"/>
      <c r="F116" s="544"/>
      <c r="G116" s="73"/>
      <c r="H116" s="529"/>
      <c r="I116" s="73"/>
    </row>
    <row r="117" spans="1:9" ht="36" customHeight="1">
      <c r="A117" s="89"/>
      <c r="B117" s="89"/>
      <c r="C117" s="89"/>
      <c r="D117" s="89"/>
      <c r="E117" s="536"/>
      <c r="F117" s="544"/>
      <c r="G117" s="73"/>
      <c r="H117" s="529"/>
      <c r="I117" s="73"/>
    </row>
    <row r="118" spans="1:9" ht="36" customHeight="1">
      <c r="A118" s="89"/>
      <c r="B118" s="89"/>
      <c r="C118" s="89"/>
      <c r="D118" s="89"/>
      <c r="E118" s="536"/>
      <c r="F118" s="544"/>
      <c r="G118" s="73"/>
      <c r="H118" s="529"/>
      <c r="I118" s="73"/>
    </row>
    <row r="119" spans="1:9" ht="36" customHeight="1">
      <c r="A119" s="89"/>
      <c r="B119" s="89"/>
      <c r="C119" s="89"/>
      <c r="D119" s="89"/>
      <c r="E119" s="536"/>
      <c r="F119" s="544"/>
      <c r="G119" s="73"/>
      <c r="H119" s="529"/>
      <c r="I119" s="73"/>
    </row>
    <row r="120" spans="1:9" ht="36" customHeight="1">
      <c r="A120" s="89"/>
      <c r="B120" s="89"/>
      <c r="C120" s="89"/>
      <c r="D120" s="89"/>
      <c r="E120" s="536"/>
      <c r="F120" s="544"/>
      <c r="G120" s="73"/>
      <c r="H120" s="529"/>
      <c r="I120" s="73"/>
    </row>
    <row r="121" spans="1:9" ht="36" customHeight="1">
      <c r="A121" s="89"/>
      <c r="B121" s="89"/>
      <c r="C121" s="89"/>
      <c r="D121" s="89"/>
      <c r="E121" s="536"/>
      <c r="F121" s="544"/>
      <c r="G121" s="73"/>
      <c r="H121" s="529"/>
      <c r="I121" s="73"/>
    </row>
    <row r="122" spans="1:9" ht="36" customHeight="1">
      <c r="A122" s="89"/>
      <c r="B122" s="89"/>
      <c r="C122" s="89"/>
      <c r="D122" s="89"/>
      <c r="E122" s="536"/>
      <c r="F122" s="544"/>
      <c r="G122" s="73"/>
      <c r="H122" s="529"/>
      <c r="I122" s="73"/>
    </row>
    <row r="123" spans="1:9" ht="36" customHeight="1">
      <c r="A123" s="89"/>
      <c r="B123" s="89"/>
      <c r="C123" s="89"/>
      <c r="D123" s="89"/>
      <c r="E123" s="536"/>
      <c r="F123" s="544"/>
      <c r="G123" s="73"/>
      <c r="H123" s="529"/>
      <c r="I123" s="73"/>
    </row>
    <row r="124" spans="1:9" ht="36" customHeight="1">
      <c r="A124" s="89"/>
      <c r="B124" s="89"/>
      <c r="C124" s="89"/>
      <c r="D124" s="89"/>
      <c r="E124" s="536"/>
      <c r="F124" s="544"/>
      <c r="G124" s="73"/>
      <c r="H124" s="529"/>
      <c r="I124" s="73"/>
    </row>
    <row r="125" spans="1:9" ht="36" customHeight="1">
      <c r="A125" s="89"/>
      <c r="B125" s="89"/>
      <c r="C125" s="89"/>
      <c r="D125" s="89"/>
      <c r="E125" s="536"/>
      <c r="F125" s="544"/>
      <c r="G125" s="73"/>
      <c r="H125" s="529"/>
      <c r="I125" s="73"/>
    </row>
    <row r="126" spans="1:9" ht="36" customHeight="1">
      <c r="A126" s="89"/>
      <c r="B126" s="89"/>
      <c r="C126" s="89"/>
      <c r="D126" s="89"/>
      <c r="E126" s="536"/>
      <c r="F126" s="544"/>
      <c r="G126" s="73"/>
      <c r="H126" s="529"/>
      <c r="I126" s="73"/>
    </row>
    <row r="127" spans="1:9" ht="36" customHeight="1">
      <c r="A127" s="89"/>
      <c r="B127" s="89"/>
      <c r="C127" s="89"/>
      <c r="D127" s="89"/>
      <c r="E127" s="536"/>
      <c r="F127" s="544"/>
      <c r="G127" s="73"/>
      <c r="H127" s="529"/>
      <c r="I127" s="73"/>
    </row>
    <row r="128" spans="1:9" ht="36" customHeight="1">
      <c r="A128" s="89"/>
      <c r="B128" s="89"/>
      <c r="C128" s="89"/>
      <c r="D128" s="89"/>
      <c r="E128" s="536"/>
      <c r="F128" s="544"/>
      <c r="G128" s="73"/>
      <c r="H128" s="529"/>
      <c r="I128" s="73"/>
    </row>
    <row r="129" spans="1:9" ht="36" customHeight="1">
      <c r="A129" s="89"/>
      <c r="B129" s="89"/>
      <c r="C129" s="89"/>
      <c r="D129" s="89"/>
      <c r="E129" s="536"/>
      <c r="F129" s="544"/>
      <c r="G129" s="73"/>
      <c r="H129" s="529"/>
      <c r="I129" s="73"/>
    </row>
    <row r="130" spans="1:9" ht="36" customHeight="1">
      <c r="A130" s="89"/>
      <c r="B130" s="89"/>
      <c r="C130" s="89"/>
      <c r="D130" s="89"/>
      <c r="E130" s="536"/>
      <c r="F130" s="544"/>
      <c r="G130" s="73"/>
      <c r="H130" s="529"/>
      <c r="I130" s="73"/>
    </row>
    <row r="131" spans="1:9" ht="36" customHeight="1">
      <c r="A131" s="89"/>
      <c r="B131" s="89"/>
      <c r="C131" s="89"/>
      <c r="D131" s="89"/>
      <c r="E131" s="536"/>
      <c r="F131" s="544"/>
      <c r="G131" s="73"/>
      <c r="H131" s="529"/>
      <c r="I131" s="73"/>
    </row>
    <row r="132" spans="1:9" ht="36" customHeight="1">
      <c r="A132" s="89"/>
      <c r="B132" s="89"/>
      <c r="C132" s="89"/>
      <c r="D132" s="89"/>
      <c r="E132" s="536"/>
      <c r="F132" s="544"/>
      <c r="G132" s="73"/>
      <c r="H132" s="529"/>
      <c r="I132" s="73"/>
    </row>
    <row r="133" spans="1:9" ht="36" customHeight="1">
      <c r="A133" s="89"/>
      <c r="B133" s="89"/>
      <c r="C133" s="89"/>
      <c r="D133" s="89"/>
      <c r="E133" s="536"/>
      <c r="F133" s="544"/>
      <c r="G133" s="73"/>
      <c r="H133" s="529"/>
      <c r="I133" s="73"/>
    </row>
    <row r="134" spans="1:9" ht="36" customHeight="1">
      <c r="A134" s="89"/>
      <c r="B134" s="89"/>
      <c r="C134" s="89"/>
      <c r="D134" s="89"/>
      <c r="E134" s="536"/>
      <c r="F134" s="544"/>
      <c r="G134" s="73"/>
      <c r="H134" s="529"/>
      <c r="I134" s="73"/>
    </row>
    <row r="135" spans="1:9" ht="36" customHeight="1">
      <c r="A135" s="89"/>
      <c r="B135" s="89"/>
      <c r="C135" s="89"/>
      <c r="D135" s="89"/>
      <c r="E135" s="536"/>
      <c r="F135" s="544"/>
      <c r="G135" s="73"/>
      <c r="H135" s="529"/>
      <c r="I135" s="73"/>
    </row>
    <row r="136" spans="1:9" ht="36" customHeight="1">
      <c r="A136" s="89"/>
      <c r="B136" s="89"/>
      <c r="C136" s="89"/>
      <c r="D136" s="89"/>
      <c r="E136" s="536"/>
      <c r="F136" s="544"/>
      <c r="G136" s="73"/>
      <c r="H136" s="529"/>
      <c r="I136" s="73"/>
    </row>
    <row r="137" spans="1:9" ht="36" customHeight="1">
      <c r="A137" s="89"/>
      <c r="B137" s="89"/>
      <c r="C137" s="89"/>
      <c r="D137" s="89"/>
      <c r="E137" s="536"/>
      <c r="F137" s="544"/>
      <c r="G137" s="73"/>
      <c r="H137" s="529"/>
      <c r="I137" s="73"/>
    </row>
    <row r="138" spans="1:9" ht="36" customHeight="1">
      <c r="A138" s="89"/>
      <c r="B138" s="89"/>
      <c r="C138" s="89"/>
      <c r="D138" s="89"/>
      <c r="E138" s="536"/>
      <c r="F138" s="544"/>
      <c r="G138" s="73"/>
      <c r="H138" s="529"/>
      <c r="I138" s="73"/>
    </row>
    <row r="139" spans="1:9" ht="36" customHeight="1">
      <c r="A139" s="89"/>
      <c r="B139" s="89"/>
      <c r="C139" s="89"/>
      <c r="D139" s="89"/>
      <c r="E139" s="536"/>
      <c r="F139" s="544"/>
      <c r="G139" s="73"/>
      <c r="H139" s="529"/>
      <c r="I139" s="73"/>
    </row>
    <row r="140" spans="1:9" ht="36" customHeight="1">
      <c r="A140" s="89"/>
      <c r="B140" s="89"/>
      <c r="C140" s="89"/>
      <c r="D140" s="89"/>
      <c r="E140" s="536"/>
      <c r="F140" s="544"/>
      <c r="G140" s="73"/>
      <c r="H140" s="529"/>
      <c r="I140" s="73"/>
    </row>
    <row r="141" spans="1:9" ht="36" customHeight="1">
      <c r="A141" s="89"/>
      <c r="B141" s="89"/>
      <c r="C141" s="89"/>
      <c r="D141" s="89"/>
      <c r="E141" s="536"/>
      <c r="F141" s="544"/>
      <c r="G141" s="73"/>
      <c r="H141" s="529"/>
      <c r="I141" s="73"/>
    </row>
    <row r="142" spans="1:9" ht="36" customHeight="1">
      <c r="A142" s="89"/>
      <c r="B142" s="89"/>
      <c r="C142" s="89"/>
      <c r="D142" s="89"/>
      <c r="E142" s="536"/>
      <c r="F142" s="544"/>
      <c r="G142" s="73"/>
      <c r="H142" s="529"/>
      <c r="I142" s="73"/>
    </row>
    <row r="143" spans="1:9" ht="36" customHeight="1">
      <c r="A143" s="89"/>
      <c r="B143" s="89"/>
      <c r="C143" s="89"/>
      <c r="D143" s="89"/>
      <c r="E143" s="536"/>
      <c r="F143" s="544"/>
      <c r="G143" s="73"/>
      <c r="H143" s="529"/>
      <c r="I143" s="73"/>
    </row>
    <row r="144" spans="1:9" ht="36" customHeight="1">
      <c r="A144" s="89"/>
      <c r="B144" s="89"/>
      <c r="C144" s="89"/>
      <c r="D144" s="89"/>
      <c r="E144" s="536"/>
      <c r="F144" s="544"/>
      <c r="G144" s="73"/>
      <c r="H144" s="529"/>
      <c r="I144" s="73"/>
    </row>
    <row r="145" spans="1:9" ht="36" customHeight="1">
      <c r="A145" s="89"/>
      <c r="B145" s="89"/>
      <c r="C145" s="89"/>
      <c r="D145" s="89"/>
      <c r="E145" s="536"/>
      <c r="F145" s="544"/>
      <c r="G145" s="73"/>
      <c r="H145" s="529"/>
      <c r="I145" s="73"/>
    </row>
    <row r="146" spans="1:9" ht="36" customHeight="1">
      <c r="A146" s="89"/>
      <c r="B146" s="89"/>
      <c r="C146" s="89"/>
      <c r="D146" s="89"/>
      <c r="E146" s="536"/>
      <c r="F146" s="544"/>
      <c r="G146" s="73"/>
      <c r="H146" s="529"/>
      <c r="I146" s="73"/>
    </row>
    <row r="147" spans="1:9" ht="36" customHeight="1">
      <c r="A147" s="89"/>
      <c r="B147" s="89"/>
      <c r="C147" s="89"/>
      <c r="D147" s="89"/>
      <c r="E147" s="536"/>
      <c r="F147" s="544"/>
      <c r="G147" s="73"/>
      <c r="H147" s="529"/>
      <c r="I147" s="73"/>
    </row>
    <row r="148" spans="1:9" ht="36" customHeight="1">
      <c r="A148" s="89"/>
      <c r="B148" s="89"/>
      <c r="C148" s="89"/>
      <c r="D148" s="89"/>
      <c r="E148" s="536"/>
      <c r="F148" s="544"/>
      <c r="G148" s="73"/>
      <c r="H148" s="529"/>
      <c r="I148" s="73"/>
    </row>
    <row r="149" spans="1:9" ht="36" customHeight="1">
      <c r="A149" s="89"/>
      <c r="B149" s="89"/>
      <c r="C149" s="89"/>
      <c r="D149" s="89"/>
      <c r="E149" s="536"/>
      <c r="F149" s="544"/>
      <c r="G149" s="73"/>
      <c r="H149" s="529"/>
      <c r="I149" s="73"/>
    </row>
    <row r="150" spans="1:9" ht="36" customHeight="1">
      <c r="A150" s="89"/>
      <c r="B150" s="89"/>
      <c r="C150" s="89"/>
      <c r="D150" s="89"/>
      <c r="E150" s="536"/>
      <c r="F150" s="544"/>
      <c r="G150" s="73"/>
      <c r="H150" s="529"/>
      <c r="I150" s="73"/>
    </row>
    <row r="151" spans="1:9" ht="36" customHeight="1">
      <c r="A151" s="89"/>
      <c r="B151" s="89"/>
      <c r="C151" s="89"/>
      <c r="D151" s="89"/>
      <c r="E151" s="536"/>
      <c r="F151" s="544"/>
      <c r="G151" s="73"/>
      <c r="H151" s="529"/>
      <c r="I151" s="73"/>
    </row>
    <row r="152" spans="1:9" ht="36" customHeight="1">
      <c r="A152" s="89"/>
      <c r="B152" s="89"/>
      <c r="C152" s="89"/>
      <c r="D152" s="89"/>
      <c r="E152" s="536"/>
      <c r="F152" s="544"/>
      <c r="G152" s="73"/>
      <c r="H152" s="529"/>
      <c r="I152" s="73"/>
    </row>
    <row r="153" spans="1:9" ht="36" customHeight="1">
      <c r="A153" s="89"/>
      <c r="B153" s="89"/>
      <c r="C153" s="89"/>
      <c r="D153" s="89"/>
      <c r="E153" s="536"/>
      <c r="F153" s="544"/>
      <c r="G153" s="73"/>
      <c r="H153" s="529"/>
      <c r="I153" s="73"/>
    </row>
    <row r="154" spans="1:9" ht="36" customHeight="1">
      <c r="A154" s="89"/>
      <c r="B154" s="89"/>
      <c r="C154" s="89"/>
      <c r="D154" s="89"/>
      <c r="E154" s="536"/>
      <c r="F154" s="544"/>
      <c r="G154" s="73"/>
      <c r="H154" s="529"/>
      <c r="I154" s="73"/>
    </row>
    <row r="155" spans="1:9" ht="36" customHeight="1">
      <c r="A155" s="89"/>
      <c r="B155" s="89"/>
      <c r="C155" s="89"/>
      <c r="D155" s="89"/>
      <c r="E155" s="536"/>
      <c r="F155" s="544"/>
      <c r="G155" s="73"/>
      <c r="H155" s="529"/>
      <c r="I155" s="73"/>
    </row>
    <row r="156" spans="1:9" ht="36" customHeight="1">
      <c r="A156" s="89"/>
      <c r="B156" s="89"/>
      <c r="C156" s="89"/>
      <c r="D156" s="89"/>
      <c r="E156" s="536"/>
      <c r="F156" s="544"/>
      <c r="G156" s="73"/>
      <c r="H156" s="529"/>
      <c r="I156" s="73"/>
    </row>
    <row r="157" spans="1:9" ht="36" customHeight="1">
      <c r="A157" s="89"/>
      <c r="B157" s="89"/>
      <c r="C157" s="89"/>
      <c r="D157" s="89"/>
      <c r="E157" s="536"/>
      <c r="F157" s="544"/>
      <c r="G157" s="73"/>
      <c r="H157" s="529"/>
      <c r="I157" s="73"/>
    </row>
    <row r="158" spans="1:9" ht="36" customHeight="1">
      <c r="A158" s="89"/>
      <c r="B158" s="89"/>
      <c r="C158" s="89"/>
      <c r="D158" s="89"/>
      <c r="E158" s="536"/>
      <c r="F158" s="544"/>
      <c r="G158" s="73"/>
      <c r="H158" s="529"/>
      <c r="I158" s="73"/>
    </row>
    <row r="159" spans="1:9" ht="36" customHeight="1">
      <c r="A159" s="89"/>
      <c r="B159" s="89"/>
      <c r="C159" s="89"/>
      <c r="D159" s="89"/>
      <c r="E159" s="536"/>
      <c r="F159" s="544"/>
      <c r="G159" s="73"/>
      <c r="H159" s="529"/>
      <c r="I159" s="73"/>
    </row>
    <row r="160" spans="1:9" ht="36" customHeight="1">
      <c r="A160" s="89"/>
      <c r="B160" s="89"/>
      <c r="C160" s="89"/>
      <c r="D160" s="89"/>
      <c r="E160" s="536"/>
      <c r="F160" s="544"/>
      <c r="G160" s="73"/>
      <c r="H160" s="529"/>
      <c r="I160" s="73"/>
    </row>
    <row r="161" spans="1:9" ht="36" customHeight="1">
      <c r="A161" s="89"/>
      <c r="B161" s="89"/>
      <c r="C161" s="89"/>
      <c r="D161" s="89"/>
      <c r="E161" s="536"/>
      <c r="F161" s="544"/>
      <c r="G161" s="73"/>
      <c r="H161" s="529"/>
      <c r="I161" s="73"/>
    </row>
    <row r="162" spans="1:9" ht="36" customHeight="1">
      <c r="A162" s="89"/>
      <c r="B162" s="89"/>
      <c r="C162" s="89"/>
      <c r="D162" s="89"/>
      <c r="E162" s="536"/>
      <c r="F162" s="544"/>
      <c r="G162" s="73"/>
      <c r="H162" s="529"/>
      <c r="I162" s="73"/>
    </row>
    <row r="163" spans="1:9" ht="36" customHeight="1">
      <c r="A163" s="89"/>
      <c r="B163" s="89"/>
      <c r="C163" s="89"/>
      <c r="D163" s="89"/>
      <c r="E163" s="536"/>
      <c r="F163" s="544"/>
      <c r="G163" s="73"/>
      <c r="H163" s="529"/>
      <c r="I163" s="73"/>
    </row>
    <row r="164" spans="1:9" ht="36" customHeight="1">
      <c r="A164" s="89"/>
      <c r="B164" s="89"/>
      <c r="C164" s="89"/>
      <c r="D164" s="89"/>
      <c r="E164" s="536"/>
      <c r="F164" s="544"/>
      <c r="G164" s="73"/>
      <c r="H164" s="529"/>
      <c r="I164" s="73"/>
    </row>
    <row r="165" spans="1:9" ht="36" customHeight="1">
      <c r="A165" s="89"/>
      <c r="B165" s="89"/>
      <c r="C165" s="89"/>
      <c r="D165" s="89"/>
      <c r="E165" s="536"/>
      <c r="F165" s="544"/>
      <c r="G165" s="73"/>
      <c r="H165" s="529"/>
      <c r="I165" s="73"/>
    </row>
    <row r="166" spans="1:9" ht="36" customHeight="1">
      <c r="A166" s="89"/>
      <c r="B166" s="89"/>
      <c r="C166" s="89"/>
      <c r="D166" s="89"/>
      <c r="E166" s="536"/>
      <c r="F166" s="544"/>
      <c r="G166" s="73"/>
      <c r="H166" s="529"/>
      <c r="I166" s="73"/>
    </row>
    <row r="167" spans="1:9" ht="36" customHeight="1">
      <c r="A167" s="89"/>
      <c r="B167" s="89"/>
      <c r="C167" s="89"/>
      <c r="D167" s="89"/>
      <c r="E167" s="536"/>
      <c r="F167" s="544"/>
      <c r="G167" s="73"/>
      <c r="H167" s="529"/>
      <c r="I167" s="73"/>
    </row>
    <row r="168" spans="1:9" ht="36" customHeight="1">
      <c r="A168" s="89"/>
      <c r="B168" s="89"/>
      <c r="C168" s="89"/>
      <c r="D168" s="89"/>
      <c r="E168" s="536"/>
      <c r="F168" s="544"/>
      <c r="G168" s="73"/>
      <c r="H168" s="529"/>
      <c r="I168" s="73"/>
    </row>
    <row r="169" spans="1:9" ht="36" customHeight="1">
      <c r="A169" s="89"/>
      <c r="B169" s="89"/>
      <c r="C169" s="89"/>
      <c r="D169" s="89"/>
      <c r="E169" s="536"/>
      <c r="F169" s="544"/>
      <c r="G169" s="73"/>
      <c r="H169" s="529"/>
      <c r="I169" s="73"/>
    </row>
    <row r="170" spans="1:9" ht="36" customHeight="1">
      <c r="A170" s="89"/>
      <c r="B170" s="89"/>
      <c r="C170" s="89"/>
      <c r="D170" s="89"/>
      <c r="E170" s="536"/>
      <c r="F170" s="544"/>
      <c r="G170" s="73"/>
      <c r="H170" s="529"/>
      <c r="I170" s="73"/>
    </row>
    <row r="171" spans="1:9" ht="36" customHeight="1">
      <c r="A171" s="89"/>
      <c r="B171" s="89"/>
      <c r="C171" s="89"/>
      <c r="D171" s="89"/>
      <c r="E171" s="536"/>
      <c r="F171" s="544"/>
      <c r="G171" s="73"/>
      <c r="H171" s="529"/>
      <c r="I171" s="73"/>
    </row>
    <row r="172" spans="1:9" ht="36" customHeight="1">
      <c r="A172" s="89"/>
      <c r="B172" s="89"/>
      <c r="C172" s="89"/>
      <c r="D172" s="89"/>
      <c r="E172" s="536"/>
      <c r="F172" s="544"/>
      <c r="G172" s="73"/>
      <c r="H172" s="529"/>
      <c r="I172" s="73"/>
    </row>
    <row r="173" spans="1:9" ht="36" customHeight="1">
      <c r="A173" s="89"/>
      <c r="B173" s="89"/>
      <c r="C173" s="89"/>
      <c r="D173" s="89"/>
      <c r="E173" s="536"/>
      <c r="F173" s="544"/>
      <c r="G173" s="73"/>
      <c r="H173" s="529"/>
      <c r="I173" s="73"/>
    </row>
    <row r="174" spans="1:9" ht="36" customHeight="1">
      <c r="A174" s="89"/>
      <c r="B174" s="89"/>
      <c r="C174" s="89"/>
      <c r="D174" s="89"/>
      <c r="E174" s="536"/>
      <c r="F174" s="544"/>
      <c r="G174" s="73"/>
      <c r="H174" s="529"/>
      <c r="I174" s="73"/>
    </row>
    <row r="175" spans="1:9" ht="36" customHeight="1">
      <c r="A175" s="89"/>
      <c r="B175" s="89"/>
      <c r="C175" s="89"/>
      <c r="D175" s="89"/>
      <c r="E175" s="536"/>
      <c r="F175" s="544"/>
      <c r="G175" s="73"/>
      <c r="H175" s="529"/>
      <c r="I175" s="73"/>
    </row>
    <row r="176" spans="1:9" ht="36" customHeight="1">
      <c r="A176" s="89"/>
      <c r="B176" s="89"/>
      <c r="C176" s="89"/>
      <c r="D176" s="89"/>
      <c r="E176" s="536"/>
      <c r="F176" s="544"/>
      <c r="G176" s="73"/>
      <c r="H176" s="529"/>
      <c r="I176" s="73"/>
    </row>
    <row r="177" spans="1:9" ht="36" customHeight="1">
      <c r="A177" s="89"/>
      <c r="B177" s="89"/>
      <c r="C177" s="89"/>
      <c r="D177" s="89"/>
      <c r="E177" s="536"/>
      <c r="F177" s="544"/>
      <c r="G177" s="73"/>
      <c r="H177" s="529"/>
      <c r="I177" s="73"/>
    </row>
    <row r="178" spans="1:9" ht="36" customHeight="1">
      <c r="A178" s="89"/>
      <c r="B178" s="89"/>
      <c r="C178" s="89"/>
      <c r="D178" s="89"/>
      <c r="E178" s="536"/>
      <c r="F178" s="544"/>
      <c r="G178" s="73"/>
      <c r="H178" s="529"/>
      <c r="I178" s="73"/>
    </row>
    <row r="179" spans="1:9" ht="36" customHeight="1">
      <c r="A179" s="89"/>
      <c r="B179" s="89"/>
      <c r="C179" s="89"/>
      <c r="D179" s="89"/>
      <c r="E179" s="536"/>
      <c r="F179" s="544"/>
      <c r="G179" s="73"/>
      <c r="H179" s="529"/>
      <c r="I179" s="73"/>
    </row>
    <row r="180" spans="1:9" ht="36" customHeight="1">
      <c r="A180" s="89"/>
      <c r="B180" s="89"/>
      <c r="C180" s="89"/>
      <c r="D180" s="89"/>
      <c r="E180" s="536"/>
      <c r="F180" s="544"/>
      <c r="G180" s="73"/>
      <c r="H180" s="529"/>
      <c r="I180" s="73"/>
    </row>
    <row r="181" spans="1:9" ht="36" customHeight="1">
      <c r="A181" s="89"/>
      <c r="B181" s="89"/>
      <c r="C181" s="89"/>
      <c r="D181" s="89"/>
      <c r="E181" s="536"/>
      <c r="F181" s="544"/>
      <c r="G181" s="73"/>
      <c r="H181" s="529"/>
      <c r="I181" s="73"/>
    </row>
    <row r="182" spans="1:9" ht="36" customHeight="1">
      <c r="A182" s="89"/>
      <c r="B182" s="89"/>
      <c r="C182" s="89"/>
      <c r="D182" s="89"/>
      <c r="E182" s="536"/>
      <c r="F182" s="544"/>
      <c r="G182" s="73"/>
      <c r="H182" s="529"/>
      <c r="I182" s="73"/>
    </row>
    <row r="183" spans="1:9" ht="36" customHeight="1">
      <c r="A183" s="89"/>
      <c r="B183" s="89"/>
      <c r="C183" s="89"/>
      <c r="D183" s="89"/>
      <c r="E183" s="536"/>
      <c r="F183" s="544"/>
      <c r="G183" s="73"/>
      <c r="H183" s="529"/>
      <c r="I183" s="73"/>
    </row>
    <row r="184" spans="1:9" ht="36" customHeight="1">
      <c r="A184" s="89"/>
      <c r="B184" s="89"/>
      <c r="C184" s="89"/>
      <c r="D184" s="89"/>
      <c r="E184" s="536"/>
      <c r="F184" s="544"/>
      <c r="G184" s="73"/>
      <c r="H184" s="529"/>
      <c r="I184" s="73"/>
    </row>
    <row r="185" spans="1:9" ht="36" customHeight="1">
      <c r="A185" s="89"/>
      <c r="B185" s="89"/>
      <c r="C185" s="89"/>
      <c r="D185" s="89"/>
      <c r="E185" s="536"/>
      <c r="F185" s="544"/>
      <c r="G185" s="73"/>
      <c r="H185" s="529"/>
      <c r="I185" s="73"/>
    </row>
    <row r="186" spans="1:9" ht="36" customHeight="1">
      <c r="A186" s="89"/>
      <c r="B186" s="89"/>
      <c r="C186" s="89"/>
      <c r="D186" s="89"/>
      <c r="E186" s="536"/>
      <c r="F186" s="544"/>
      <c r="G186" s="73"/>
      <c r="H186" s="529"/>
      <c r="I186" s="73"/>
    </row>
    <row r="187" spans="1:9" ht="36" customHeight="1">
      <c r="A187" s="89"/>
      <c r="B187" s="89"/>
      <c r="C187" s="89"/>
      <c r="D187" s="89"/>
      <c r="E187" s="536"/>
      <c r="F187" s="544"/>
      <c r="G187" s="73"/>
      <c r="H187" s="529"/>
      <c r="I187" s="73"/>
    </row>
    <row r="188" spans="1:9" ht="36" customHeight="1">
      <c r="A188" s="89"/>
      <c r="B188" s="89"/>
      <c r="C188" s="89"/>
      <c r="D188" s="89"/>
      <c r="E188" s="536"/>
      <c r="F188" s="544"/>
      <c r="G188" s="73"/>
      <c r="H188" s="529"/>
      <c r="I188" s="73"/>
    </row>
    <row r="189" spans="1:9" ht="36" customHeight="1">
      <c r="A189" s="89"/>
      <c r="B189" s="89"/>
      <c r="C189" s="89"/>
      <c r="D189" s="89"/>
      <c r="E189" s="536"/>
      <c r="F189" s="544"/>
      <c r="G189" s="73"/>
      <c r="H189" s="529"/>
      <c r="I189" s="73"/>
    </row>
    <row r="190" spans="1:9" ht="36" customHeight="1">
      <c r="A190" s="89"/>
      <c r="B190" s="89"/>
      <c r="C190" s="89"/>
      <c r="D190" s="89"/>
      <c r="E190" s="536"/>
      <c r="F190" s="544"/>
      <c r="G190" s="73"/>
      <c r="H190" s="529"/>
      <c r="I190" s="73"/>
    </row>
    <row r="191" spans="1:9" ht="36" customHeight="1">
      <c r="A191" s="89"/>
      <c r="B191" s="89"/>
      <c r="C191" s="89"/>
      <c r="D191" s="89"/>
      <c r="E191" s="536"/>
      <c r="F191" s="544"/>
      <c r="G191" s="73"/>
      <c r="H191" s="529"/>
      <c r="I191" s="73"/>
    </row>
    <row r="192" spans="1:9" ht="36" customHeight="1">
      <c r="A192" s="89"/>
      <c r="B192" s="89"/>
      <c r="C192" s="89"/>
      <c r="D192" s="89"/>
      <c r="E192" s="536"/>
      <c r="F192" s="544"/>
      <c r="G192" s="73"/>
      <c r="H192" s="529"/>
      <c r="I192" s="73"/>
    </row>
    <row r="193" spans="1:9" ht="36" customHeight="1">
      <c r="A193" s="89"/>
      <c r="B193" s="89"/>
      <c r="C193" s="89"/>
      <c r="D193" s="89"/>
      <c r="E193" s="536"/>
      <c r="F193" s="544"/>
      <c r="G193" s="73"/>
      <c r="H193" s="529"/>
      <c r="I193" s="73"/>
    </row>
    <row r="194" spans="1:9" ht="36" customHeight="1">
      <c r="A194" s="89"/>
      <c r="B194" s="89"/>
      <c r="C194" s="89"/>
      <c r="D194" s="89"/>
      <c r="E194" s="536"/>
      <c r="F194" s="544"/>
      <c r="G194" s="73"/>
      <c r="H194" s="529"/>
      <c r="I194" s="73"/>
    </row>
    <row r="195" spans="1:9" ht="36" customHeight="1">
      <c r="A195" s="89"/>
      <c r="B195" s="89"/>
      <c r="C195" s="89"/>
      <c r="D195" s="89"/>
      <c r="E195" s="536"/>
      <c r="F195" s="544"/>
      <c r="G195" s="73"/>
      <c r="H195" s="529"/>
      <c r="I195" s="73"/>
    </row>
    <row r="196" spans="1:9" ht="36" customHeight="1">
      <c r="A196" s="89"/>
      <c r="B196" s="89"/>
      <c r="C196" s="89"/>
      <c r="D196" s="89"/>
      <c r="E196" s="536"/>
      <c r="F196" s="544"/>
      <c r="G196" s="73"/>
      <c r="H196" s="529"/>
      <c r="I196" s="73"/>
    </row>
    <row r="197" spans="1:9" ht="36" customHeight="1">
      <c r="A197" s="89"/>
      <c r="B197" s="89"/>
      <c r="C197" s="89"/>
      <c r="D197" s="89"/>
      <c r="E197" s="536"/>
      <c r="F197" s="544"/>
      <c r="G197" s="73"/>
      <c r="H197" s="529"/>
      <c r="I197" s="73"/>
    </row>
    <row r="198" spans="1:9" ht="36" customHeight="1">
      <c r="A198" s="89"/>
      <c r="B198" s="89"/>
      <c r="C198" s="89"/>
      <c r="D198" s="89"/>
      <c r="E198" s="536"/>
      <c r="F198" s="544"/>
      <c r="G198" s="73"/>
      <c r="H198" s="529"/>
      <c r="I198" s="73"/>
    </row>
    <row r="199" spans="1:9" ht="36" customHeight="1">
      <c r="A199" s="89"/>
      <c r="B199" s="89"/>
      <c r="C199" s="89"/>
      <c r="D199" s="89"/>
      <c r="E199" s="536"/>
      <c r="F199" s="544"/>
      <c r="G199" s="73"/>
      <c r="H199" s="529"/>
      <c r="I199" s="73"/>
    </row>
    <row r="200" spans="1:9" ht="36" customHeight="1">
      <c r="A200" s="89"/>
      <c r="B200" s="89"/>
      <c r="C200" s="89"/>
      <c r="D200" s="89"/>
      <c r="E200" s="536"/>
      <c r="F200" s="544"/>
      <c r="G200" s="73"/>
      <c r="H200" s="529"/>
      <c r="I200" s="73"/>
    </row>
    <row r="201" spans="1:9" ht="36" customHeight="1">
      <c r="A201" s="89"/>
      <c r="B201" s="89"/>
      <c r="C201" s="89"/>
      <c r="D201" s="89"/>
      <c r="E201" s="536"/>
      <c r="F201" s="544"/>
      <c r="G201" s="73"/>
      <c r="H201" s="529"/>
      <c r="I201" s="73"/>
    </row>
    <row r="202" spans="1:9" ht="36" customHeight="1">
      <c r="A202" s="89"/>
      <c r="B202" s="89"/>
      <c r="C202" s="89"/>
      <c r="D202" s="89"/>
      <c r="E202" s="536"/>
      <c r="F202" s="544"/>
      <c r="G202" s="73"/>
      <c r="H202" s="529"/>
      <c r="I202" s="73"/>
    </row>
    <row r="203" spans="1:9" ht="36" customHeight="1">
      <c r="A203" s="89"/>
      <c r="B203" s="89"/>
      <c r="C203" s="89"/>
      <c r="D203" s="89"/>
      <c r="E203" s="536"/>
      <c r="F203" s="544"/>
      <c r="G203" s="73"/>
      <c r="H203" s="529"/>
      <c r="I203" s="73"/>
    </row>
    <row r="204" spans="1:9" ht="36" customHeight="1">
      <c r="A204" s="89"/>
      <c r="B204" s="89"/>
      <c r="C204" s="89"/>
      <c r="D204" s="89"/>
      <c r="E204" s="536"/>
      <c r="F204" s="544"/>
      <c r="G204" s="73"/>
      <c r="H204" s="529"/>
      <c r="I204" s="73"/>
    </row>
    <row r="205" spans="1:9" ht="36" customHeight="1">
      <c r="A205" s="89"/>
      <c r="B205" s="89"/>
      <c r="C205" s="89"/>
      <c r="D205" s="89"/>
      <c r="E205" s="536"/>
      <c r="F205" s="544"/>
      <c r="G205" s="73"/>
      <c r="H205" s="529"/>
      <c r="I205" s="73"/>
    </row>
    <row r="206" spans="1:9" ht="36" customHeight="1">
      <c r="A206" s="89"/>
      <c r="B206" s="89"/>
      <c r="C206" s="89"/>
      <c r="D206" s="89"/>
      <c r="E206" s="536"/>
      <c r="F206" s="544"/>
      <c r="G206" s="73"/>
      <c r="H206" s="529"/>
      <c r="I206" s="73"/>
    </row>
    <row r="207" spans="1:9" ht="36" customHeight="1">
      <c r="A207" s="89"/>
      <c r="B207" s="89"/>
      <c r="C207" s="89"/>
      <c r="D207" s="89"/>
      <c r="E207" s="536"/>
      <c r="F207" s="544"/>
      <c r="G207" s="73"/>
      <c r="H207" s="529"/>
      <c r="I207" s="73"/>
    </row>
    <row r="208" spans="1:9" ht="36" customHeight="1">
      <c r="A208" s="89"/>
      <c r="B208" s="89"/>
      <c r="C208" s="89"/>
      <c r="D208" s="89"/>
      <c r="E208" s="536"/>
      <c r="F208" s="544"/>
      <c r="G208" s="73"/>
      <c r="H208" s="529"/>
      <c r="I208" s="73"/>
    </row>
    <row r="209" spans="1:9" ht="36" customHeight="1">
      <c r="A209" s="89"/>
      <c r="B209" s="89"/>
      <c r="C209" s="89"/>
      <c r="D209" s="89"/>
      <c r="E209" s="536"/>
      <c r="F209" s="544"/>
      <c r="G209" s="73"/>
      <c r="H209" s="529"/>
      <c r="I209" s="73"/>
    </row>
    <row r="210" spans="1:9" ht="36" customHeight="1">
      <c r="A210" s="89"/>
      <c r="B210" s="89"/>
      <c r="C210" s="89"/>
      <c r="D210" s="89"/>
      <c r="E210" s="536"/>
      <c r="F210" s="544"/>
      <c r="G210" s="73"/>
      <c r="H210" s="529"/>
      <c r="I210" s="73"/>
    </row>
    <row r="211" spans="1:9" ht="36" customHeight="1">
      <c r="A211" s="89"/>
      <c r="B211" s="89"/>
      <c r="C211" s="89"/>
      <c r="D211" s="89"/>
      <c r="E211" s="536"/>
      <c r="F211" s="544"/>
      <c r="G211" s="73"/>
      <c r="H211" s="529"/>
      <c r="I211" s="73"/>
    </row>
    <row r="212" spans="1:9" ht="36" customHeight="1">
      <c r="A212" s="89"/>
      <c r="B212" s="89"/>
      <c r="C212" s="89"/>
      <c r="D212" s="89"/>
      <c r="E212" s="536"/>
      <c r="F212" s="544"/>
      <c r="G212" s="73"/>
      <c r="H212" s="529"/>
      <c r="I212" s="73"/>
    </row>
    <row r="213" spans="1:9" ht="36" customHeight="1">
      <c r="A213" s="89"/>
      <c r="B213" s="89"/>
      <c r="C213" s="89"/>
      <c r="D213" s="89"/>
      <c r="E213" s="536"/>
      <c r="F213" s="544"/>
      <c r="G213" s="73"/>
      <c r="H213" s="529"/>
      <c r="I213" s="73"/>
    </row>
    <row r="214" spans="1:9" ht="36" customHeight="1">
      <c r="A214" s="89"/>
      <c r="B214" s="89"/>
      <c r="C214" s="89"/>
      <c r="D214" s="89"/>
      <c r="E214" s="536"/>
      <c r="F214" s="544"/>
      <c r="G214" s="73"/>
      <c r="H214" s="529"/>
      <c r="I214" s="73"/>
    </row>
    <row r="215" spans="1:9" ht="36" customHeight="1">
      <c r="A215" s="89"/>
      <c r="B215" s="89"/>
      <c r="C215" s="89"/>
      <c r="D215" s="89"/>
      <c r="E215" s="536"/>
      <c r="F215" s="544"/>
      <c r="G215" s="73"/>
      <c r="H215" s="529"/>
      <c r="I215" s="73"/>
    </row>
    <row r="216" spans="1:9" ht="36" customHeight="1">
      <c r="A216" s="89"/>
      <c r="B216" s="89"/>
      <c r="C216" s="89"/>
      <c r="D216" s="89"/>
      <c r="E216" s="536"/>
      <c r="F216" s="544"/>
      <c r="G216" s="73"/>
      <c r="H216" s="529"/>
      <c r="I216" s="73"/>
    </row>
    <row r="217" spans="1:9" ht="36" customHeight="1">
      <c r="A217" s="89"/>
      <c r="B217" s="89"/>
      <c r="C217" s="89"/>
      <c r="D217" s="89"/>
      <c r="E217" s="536"/>
      <c r="F217" s="544"/>
      <c r="G217" s="73"/>
      <c r="H217" s="529"/>
      <c r="I217" s="73"/>
    </row>
    <row r="218" spans="1:9" ht="36" customHeight="1">
      <c r="A218" s="89"/>
      <c r="B218" s="89"/>
      <c r="C218" s="89"/>
      <c r="D218" s="89"/>
      <c r="E218" s="536"/>
      <c r="F218" s="544"/>
      <c r="G218" s="73"/>
      <c r="H218" s="529"/>
      <c r="I218" s="73"/>
    </row>
    <row r="219" spans="1:9" ht="36" customHeight="1">
      <c r="A219" s="89"/>
      <c r="B219" s="89"/>
      <c r="C219" s="89"/>
      <c r="D219" s="89"/>
      <c r="E219" s="536"/>
      <c r="F219" s="544"/>
      <c r="G219" s="73"/>
      <c r="H219" s="529"/>
      <c r="I219" s="73"/>
    </row>
    <row r="220" spans="1:9" ht="36" customHeight="1">
      <c r="A220" s="89"/>
      <c r="B220" s="89"/>
      <c r="C220" s="89"/>
      <c r="D220" s="89"/>
      <c r="E220" s="536"/>
      <c r="F220" s="544"/>
      <c r="G220" s="73"/>
      <c r="H220" s="529"/>
      <c r="I220" s="73"/>
    </row>
    <row r="221" spans="1:9" ht="36" customHeight="1">
      <c r="A221" s="89"/>
      <c r="B221" s="89"/>
      <c r="C221" s="89"/>
      <c r="D221" s="89"/>
      <c r="E221" s="536"/>
      <c r="F221" s="544"/>
      <c r="G221" s="73"/>
      <c r="H221" s="529"/>
      <c r="I221" s="73"/>
    </row>
    <row r="222" spans="1:9" ht="36" customHeight="1">
      <c r="A222" s="89"/>
      <c r="B222" s="89"/>
      <c r="C222" s="89"/>
      <c r="D222" s="89"/>
      <c r="E222" s="536"/>
      <c r="F222" s="544"/>
      <c r="G222" s="73"/>
      <c r="H222" s="529"/>
      <c r="I222" s="73"/>
    </row>
    <row r="223" spans="1:9" ht="36" customHeight="1">
      <c r="A223" s="89"/>
      <c r="B223" s="89"/>
      <c r="C223" s="89"/>
      <c r="D223" s="89"/>
      <c r="E223" s="536"/>
      <c r="F223" s="544"/>
      <c r="G223" s="73"/>
      <c r="H223" s="529"/>
      <c r="I223" s="73"/>
    </row>
    <row r="224" spans="1:9" ht="36" customHeight="1">
      <c r="A224" s="89"/>
      <c r="B224" s="89"/>
      <c r="C224" s="89"/>
      <c r="D224" s="89"/>
      <c r="E224" s="536"/>
      <c r="F224" s="544"/>
      <c r="G224" s="73"/>
      <c r="H224" s="529"/>
      <c r="I224" s="73"/>
    </row>
    <row r="225" spans="1:9" ht="36" customHeight="1">
      <c r="A225" s="89"/>
      <c r="B225" s="89"/>
      <c r="C225" s="89"/>
      <c r="D225" s="89"/>
      <c r="E225" s="536"/>
      <c r="F225" s="544"/>
      <c r="G225" s="73"/>
      <c r="H225" s="529"/>
      <c r="I225" s="73"/>
    </row>
    <row r="226" spans="1:9" ht="36" customHeight="1">
      <c r="A226" s="89"/>
      <c r="B226" s="89"/>
      <c r="C226" s="89"/>
      <c r="D226" s="89"/>
      <c r="E226" s="536"/>
      <c r="F226" s="544"/>
      <c r="G226" s="73"/>
      <c r="H226" s="529"/>
      <c r="I226" s="73"/>
    </row>
    <row r="227" spans="1:9" ht="36" customHeight="1">
      <c r="A227" s="89"/>
      <c r="B227" s="89"/>
      <c r="C227" s="89"/>
      <c r="D227" s="89"/>
      <c r="E227" s="536"/>
      <c r="F227" s="544"/>
      <c r="G227" s="73"/>
      <c r="H227" s="529"/>
      <c r="I227" s="73"/>
    </row>
    <row r="228" spans="1:9" ht="36" customHeight="1">
      <c r="A228" s="89"/>
      <c r="B228" s="89"/>
      <c r="C228" s="89"/>
      <c r="D228" s="89"/>
      <c r="E228" s="536"/>
      <c r="F228" s="544"/>
      <c r="G228" s="73"/>
      <c r="H228" s="529"/>
      <c r="I228" s="73"/>
    </row>
    <row r="229" spans="1:9" ht="36" customHeight="1">
      <c r="A229" s="89"/>
      <c r="B229" s="89"/>
      <c r="C229" s="89"/>
      <c r="D229" s="89"/>
      <c r="E229" s="536"/>
      <c r="F229" s="544"/>
      <c r="G229" s="73"/>
      <c r="H229" s="529"/>
      <c r="I229" s="73"/>
    </row>
    <row r="230" spans="1:9" ht="36" customHeight="1">
      <c r="A230" s="89"/>
      <c r="B230" s="89"/>
      <c r="C230" s="89"/>
      <c r="D230" s="89"/>
      <c r="E230" s="536"/>
      <c r="F230" s="544"/>
      <c r="G230" s="73"/>
      <c r="H230" s="529"/>
      <c r="I230" s="73"/>
    </row>
    <row r="231" spans="1:9" ht="36" customHeight="1">
      <c r="A231" s="89"/>
      <c r="B231" s="89"/>
      <c r="C231" s="89"/>
      <c r="D231" s="89"/>
      <c r="E231" s="536"/>
      <c r="F231" s="544"/>
      <c r="G231" s="73"/>
      <c r="H231" s="529"/>
      <c r="I231" s="73"/>
    </row>
    <row r="232" spans="1:9" ht="36" customHeight="1">
      <c r="A232" s="89"/>
      <c r="B232" s="89"/>
      <c r="C232" s="89"/>
      <c r="D232" s="89"/>
      <c r="E232" s="536"/>
      <c r="F232" s="544"/>
      <c r="G232" s="73"/>
      <c r="H232" s="529"/>
      <c r="I232" s="73"/>
    </row>
    <row r="233" spans="1:9" ht="36" customHeight="1">
      <c r="A233" s="89"/>
      <c r="B233" s="89"/>
      <c r="C233" s="89"/>
      <c r="D233" s="89"/>
      <c r="E233" s="536"/>
      <c r="F233" s="544"/>
      <c r="G233" s="73"/>
      <c r="H233" s="529"/>
      <c r="I233" s="73"/>
    </row>
    <row r="234" spans="1:9" ht="36" customHeight="1">
      <c r="A234" s="89"/>
      <c r="B234" s="89"/>
      <c r="C234" s="89"/>
      <c r="D234" s="89"/>
      <c r="E234" s="536"/>
      <c r="F234" s="544"/>
      <c r="G234" s="73"/>
      <c r="H234" s="529"/>
      <c r="I234" s="73"/>
    </row>
    <row r="235" spans="1:9" ht="36" customHeight="1">
      <c r="A235" s="89"/>
      <c r="B235" s="89"/>
      <c r="C235" s="89"/>
      <c r="D235" s="89"/>
      <c r="E235" s="536"/>
      <c r="F235" s="544"/>
      <c r="G235" s="73"/>
      <c r="H235" s="529"/>
      <c r="I235" s="73"/>
    </row>
    <row r="236" spans="1:9" ht="36" customHeight="1">
      <c r="A236" s="89"/>
      <c r="B236" s="89"/>
      <c r="C236" s="89"/>
      <c r="D236" s="89"/>
      <c r="E236" s="536"/>
      <c r="F236" s="544"/>
      <c r="G236" s="73"/>
      <c r="H236" s="529"/>
      <c r="I236" s="73"/>
    </row>
    <row r="237" spans="1:9" ht="36" customHeight="1">
      <c r="A237" s="89"/>
      <c r="B237" s="89"/>
      <c r="C237" s="89"/>
      <c r="D237" s="89"/>
      <c r="E237" s="536"/>
      <c r="F237" s="544"/>
      <c r="G237" s="73"/>
      <c r="H237" s="529"/>
      <c r="I237" s="73"/>
    </row>
    <row r="238" spans="1:9" ht="36" customHeight="1">
      <c r="A238" s="89"/>
      <c r="B238" s="89"/>
      <c r="C238" s="89"/>
      <c r="D238" s="89"/>
      <c r="E238" s="536"/>
      <c r="F238" s="544"/>
      <c r="G238" s="73"/>
      <c r="H238" s="529"/>
      <c r="I238" s="73"/>
    </row>
    <row r="239" spans="1:9" ht="36" customHeight="1">
      <c r="A239" s="89"/>
      <c r="B239" s="89"/>
      <c r="C239" s="89"/>
      <c r="D239" s="89"/>
      <c r="E239" s="536"/>
      <c r="F239" s="544"/>
      <c r="G239" s="73"/>
      <c r="H239" s="529"/>
      <c r="I239" s="73"/>
    </row>
    <row r="240" spans="1:9" ht="36" customHeight="1">
      <c r="A240" s="89"/>
      <c r="B240" s="89"/>
      <c r="C240" s="89"/>
      <c r="D240" s="89"/>
      <c r="E240" s="536"/>
      <c r="F240" s="544"/>
      <c r="G240" s="73"/>
      <c r="H240" s="529"/>
      <c r="I240" s="73"/>
    </row>
    <row r="241" spans="1:9" ht="36" customHeight="1">
      <c r="A241" s="89"/>
      <c r="B241" s="89"/>
      <c r="C241" s="89"/>
      <c r="D241" s="89"/>
      <c r="E241" s="536"/>
      <c r="F241" s="544"/>
      <c r="G241" s="73"/>
      <c r="H241" s="529"/>
      <c r="I241" s="73"/>
    </row>
    <row r="242" spans="1:9" ht="36" customHeight="1">
      <c r="A242" s="89"/>
      <c r="B242" s="89"/>
      <c r="C242" s="89"/>
      <c r="D242" s="89"/>
      <c r="E242" s="536"/>
      <c r="F242" s="544"/>
      <c r="G242" s="73"/>
      <c r="H242" s="529"/>
      <c r="I242" s="73"/>
    </row>
    <row r="243" spans="1:9" ht="36" customHeight="1">
      <c r="A243" s="89"/>
      <c r="B243" s="89"/>
      <c r="C243" s="89"/>
      <c r="D243" s="89"/>
      <c r="E243" s="536"/>
      <c r="F243" s="544"/>
      <c r="G243" s="73"/>
      <c r="H243" s="529"/>
      <c r="I243" s="73"/>
    </row>
    <row r="244" spans="1:9" ht="36" customHeight="1">
      <c r="A244" s="89"/>
      <c r="B244" s="89"/>
      <c r="C244" s="89"/>
      <c r="D244" s="89"/>
      <c r="E244" s="536"/>
      <c r="F244" s="544"/>
      <c r="G244" s="73"/>
      <c r="H244" s="529"/>
      <c r="I244" s="73"/>
    </row>
    <row r="245" spans="1:9" ht="36" customHeight="1">
      <c r="A245" s="89"/>
      <c r="B245" s="89"/>
      <c r="C245" s="89"/>
      <c r="D245" s="89"/>
      <c r="E245" s="536"/>
      <c r="F245" s="544"/>
      <c r="G245" s="73"/>
      <c r="H245" s="529"/>
      <c r="I245" s="73"/>
    </row>
    <row r="246" spans="1:9" ht="36" customHeight="1">
      <c r="A246" s="89"/>
      <c r="B246" s="89"/>
      <c r="C246" s="89"/>
      <c r="D246" s="89"/>
      <c r="E246" s="536"/>
      <c r="F246" s="544"/>
      <c r="G246" s="73"/>
      <c r="H246" s="529"/>
      <c r="I246" s="73"/>
    </row>
    <row r="247" spans="1:9" ht="36" customHeight="1">
      <c r="A247" s="89"/>
      <c r="B247" s="89"/>
      <c r="C247" s="89"/>
      <c r="D247" s="89"/>
      <c r="E247" s="536"/>
      <c r="F247" s="544"/>
      <c r="G247" s="73"/>
      <c r="H247" s="529"/>
      <c r="I247" s="73"/>
    </row>
    <row r="248" spans="1:9" ht="36" customHeight="1">
      <c r="A248" s="89"/>
      <c r="B248" s="89"/>
      <c r="C248" s="89"/>
      <c r="D248" s="89"/>
      <c r="E248" s="536"/>
      <c r="F248" s="544"/>
      <c r="G248" s="73"/>
      <c r="H248" s="529"/>
      <c r="I248" s="73"/>
    </row>
    <row r="249" spans="1:9" ht="36" customHeight="1">
      <c r="A249" s="89"/>
      <c r="B249" s="89"/>
      <c r="C249" s="89"/>
      <c r="D249" s="89"/>
      <c r="E249" s="536"/>
      <c r="F249" s="544"/>
      <c r="G249" s="73"/>
      <c r="H249" s="529"/>
      <c r="I249" s="73"/>
    </row>
    <row r="250" spans="1:9" ht="36" customHeight="1">
      <c r="A250" s="89"/>
      <c r="B250" s="89"/>
      <c r="C250" s="89"/>
      <c r="D250" s="89"/>
      <c r="E250" s="536"/>
      <c r="F250" s="544"/>
      <c r="G250" s="73"/>
      <c r="H250" s="529"/>
      <c r="I250" s="73"/>
    </row>
    <row r="251" spans="1:9" ht="36" customHeight="1">
      <c r="A251" s="89"/>
      <c r="B251" s="89"/>
      <c r="C251" s="89"/>
      <c r="D251" s="89"/>
      <c r="E251" s="536"/>
      <c r="F251" s="544"/>
      <c r="G251" s="73"/>
      <c r="H251" s="529"/>
      <c r="I251" s="73"/>
    </row>
    <row r="252" spans="1:9" ht="36" customHeight="1">
      <c r="A252" s="89"/>
      <c r="B252" s="89"/>
      <c r="C252" s="89"/>
      <c r="D252" s="89"/>
      <c r="E252" s="536"/>
      <c r="F252" s="544"/>
      <c r="G252" s="73"/>
      <c r="H252" s="529"/>
      <c r="I252" s="73"/>
    </row>
    <row r="253" spans="1:9" ht="36" customHeight="1">
      <c r="A253" s="89"/>
      <c r="B253" s="89"/>
      <c r="C253" s="89"/>
      <c r="D253" s="89"/>
      <c r="E253" s="536"/>
      <c r="F253" s="544"/>
      <c r="G253" s="73"/>
      <c r="H253" s="529"/>
      <c r="I253" s="73"/>
    </row>
    <row r="254" spans="1:9" ht="36" customHeight="1">
      <c r="A254" s="89"/>
      <c r="B254" s="89"/>
      <c r="C254" s="89"/>
      <c r="D254" s="89"/>
      <c r="E254" s="536"/>
      <c r="F254" s="544"/>
      <c r="G254" s="73"/>
      <c r="H254" s="529"/>
      <c r="I254" s="73"/>
    </row>
    <row r="255" spans="1:9" ht="36" customHeight="1">
      <c r="A255" s="89"/>
      <c r="B255" s="89"/>
      <c r="C255" s="89"/>
      <c r="D255" s="89"/>
      <c r="E255" s="536"/>
      <c r="F255" s="544"/>
      <c r="G255" s="73"/>
      <c r="H255" s="529"/>
      <c r="I255" s="73"/>
    </row>
    <row r="256" spans="1:9" ht="36" customHeight="1">
      <c r="A256" s="89"/>
      <c r="B256" s="89"/>
      <c r="C256" s="89"/>
      <c r="D256" s="89"/>
      <c r="E256" s="536"/>
      <c r="F256" s="544"/>
      <c r="G256" s="73"/>
      <c r="H256" s="529"/>
      <c r="I256" s="73"/>
    </row>
    <row r="257" spans="1:9" ht="36" customHeight="1">
      <c r="A257" s="89"/>
      <c r="B257" s="89"/>
      <c r="C257" s="89"/>
      <c r="D257" s="89"/>
      <c r="E257" s="536"/>
      <c r="F257" s="544"/>
      <c r="G257" s="73"/>
      <c r="H257" s="529"/>
      <c r="I257" s="73"/>
    </row>
    <row r="258" spans="1:9" ht="36" customHeight="1">
      <c r="A258" s="89"/>
      <c r="B258" s="89"/>
      <c r="C258" s="89"/>
      <c r="D258" s="89"/>
      <c r="E258" s="536"/>
      <c r="F258" s="544"/>
      <c r="G258" s="73"/>
      <c r="H258" s="529"/>
      <c r="I258" s="73"/>
    </row>
    <row r="259" spans="1:9" ht="36" customHeight="1">
      <c r="A259" s="89"/>
      <c r="B259" s="89"/>
      <c r="C259" s="89"/>
      <c r="D259" s="89"/>
      <c r="E259" s="536"/>
      <c r="F259" s="544"/>
      <c r="G259" s="73"/>
      <c r="H259" s="529"/>
      <c r="I259" s="73"/>
    </row>
    <row r="260" spans="1:9" ht="36" customHeight="1">
      <c r="A260" s="89"/>
      <c r="B260" s="89"/>
      <c r="C260" s="89"/>
      <c r="D260" s="89"/>
      <c r="E260" s="536"/>
      <c r="F260" s="544"/>
      <c r="G260" s="73"/>
      <c r="H260" s="529"/>
      <c r="I260" s="73"/>
    </row>
    <row r="261" spans="1:9" ht="36" customHeight="1">
      <c r="A261" s="89"/>
      <c r="B261" s="89"/>
      <c r="C261" s="89"/>
      <c r="D261" s="89"/>
      <c r="E261" s="536"/>
      <c r="F261" s="544"/>
      <c r="G261" s="73"/>
      <c r="H261" s="529"/>
      <c r="I261" s="73"/>
    </row>
    <row r="262" spans="1:9" ht="36" customHeight="1">
      <c r="A262" s="89"/>
      <c r="B262" s="89"/>
      <c r="C262" s="89"/>
      <c r="D262" s="89"/>
      <c r="E262" s="536"/>
      <c r="F262" s="544"/>
      <c r="G262" s="73"/>
      <c r="H262" s="529"/>
      <c r="I262" s="73"/>
    </row>
    <row r="263" spans="1:9" ht="36" customHeight="1">
      <c r="A263" s="89"/>
      <c r="B263" s="89"/>
      <c r="C263" s="89"/>
      <c r="D263" s="89"/>
      <c r="E263" s="536"/>
      <c r="F263" s="544"/>
      <c r="G263" s="73"/>
      <c r="H263" s="529"/>
      <c r="I263" s="73"/>
    </row>
    <row r="264" spans="1:9" ht="36" customHeight="1">
      <c r="A264" s="89"/>
      <c r="B264" s="89"/>
      <c r="C264" s="89"/>
      <c r="D264" s="89"/>
      <c r="E264" s="536"/>
      <c r="F264" s="544"/>
      <c r="G264" s="73"/>
      <c r="H264" s="529"/>
      <c r="I264" s="73"/>
    </row>
    <row r="265" spans="1:9" ht="36" customHeight="1">
      <c r="A265" s="89"/>
      <c r="B265" s="89"/>
      <c r="C265" s="89"/>
      <c r="D265" s="89"/>
      <c r="E265" s="536"/>
      <c r="F265" s="544"/>
      <c r="G265" s="73"/>
      <c r="H265" s="529"/>
      <c r="I265" s="73"/>
    </row>
    <row r="266" spans="1:9" ht="36" customHeight="1">
      <c r="A266" s="89"/>
      <c r="B266" s="89"/>
      <c r="C266" s="89"/>
      <c r="D266" s="89"/>
      <c r="E266" s="536"/>
      <c r="F266" s="544"/>
      <c r="G266" s="73"/>
      <c r="H266" s="529"/>
      <c r="I266" s="73"/>
    </row>
    <row r="267" spans="1:9" ht="36" customHeight="1">
      <c r="A267" s="89"/>
      <c r="B267" s="89"/>
      <c r="C267" s="89"/>
      <c r="D267" s="89"/>
      <c r="E267" s="536"/>
      <c r="F267" s="544"/>
      <c r="G267" s="73"/>
      <c r="H267" s="529"/>
      <c r="I267" s="73"/>
    </row>
    <row r="268" spans="1:9" ht="36" customHeight="1">
      <c r="A268" s="89"/>
      <c r="B268" s="89"/>
      <c r="C268" s="89"/>
      <c r="D268" s="89"/>
      <c r="E268" s="536"/>
      <c r="F268" s="544"/>
      <c r="G268" s="73"/>
      <c r="H268" s="529"/>
      <c r="I268" s="73"/>
    </row>
    <row r="269" spans="1:9" ht="36" customHeight="1">
      <c r="A269" s="89"/>
      <c r="B269" s="89"/>
      <c r="C269" s="89"/>
      <c r="D269" s="89"/>
      <c r="E269" s="536"/>
      <c r="F269" s="544"/>
      <c r="G269" s="73"/>
      <c r="H269" s="529"/>
      <c r="I269" s="73"/>
    </row>
    <row r="270" spans="1:9" ht="36" customHeight="1">
      <c r="A270" s="89"/>
      <c r="B270" s="89"/>
      <c r="C270" s="89"/>
      <c r="D270" s="89"/>
      <c r="E270" s="536"/>
      <c r="F270" s="544"/>
      <c r="G270" s="73"/>
      <c r="H270" s="529"/>
      <c r="I270" s="73"/>
    </row>
    <row r="271" spans="1:9" ht="36" customHeight="1">
      <c r="A271" s="89"/>
      <c r="B271" s="89"/>
      <c r="C271" s="89"/>
      <c r="D271" s="89"/>
      <c r="E271" s="536"/>
      <c r="F271" s="544"/>
      <c r="G271" s="73"/>
      <c r="H271" s="529"/>
      <c r="I271" s="73"/>
    </row>
    <row r="272" spans="1:9" ht="36" customHeight="1">
      <c r="A272" s="89"/>
      <c r="B272" s="89"/>
      <c r="C272" s="89"/>
      <c r="D272" s="89"/>
      <c r="E272" s="536"/>
      <c r="F272" s="544"/>
      <c r="G272" s="73"/>
      <c r="H272" s="529"/>
      <c r="I272" s="73"/>
    </row>
    <row r="273" spans="1:9" ht="36" customHeight="1">
      <c r="A273" s="89"/>
      <c r="B273" s="89"/>
      <c r="C273" s="89"/>
      <c r="D273" s="89"/>
      <c r="E273" s="536"/>
      <c r="F273" s="544"/>
      <c r="G273" s="73"/>
      <c r="H273" s="529"/>
      <c r="I273" s="73"/>
    </row>
    <row r="274" spans="1:9" ht="36" customHeight="1">
      <c r="A274" s="89"/>
      <c r="B274" s="89"/>
      <c r="C274" s="89"/>
      <c r="D274" s="89"/>
      <c r="E274" s="536"/>
      <c r="F274" s="544"/>
      <c r="G274" s="73"/>
      <c r="H274" s="529"/>
      <c r="I274" s="7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Normal="75" zoomScalePageLayoutView="0" workbookViewId="0" topLeftCell="A1">
      <selection activeCell="A2" sqref="A2"/>
    </sheetView>
  </sheetViews>
  <sheetFormatPr defaultColWidth="9.140625" defaultRowHeight="29.25" customHeight="1"/>
  <cols>
    <col min="1" max="6" width="9.140625" style="31" customWidth="1"/>
    <col min="7" max="7" width="21.421875" style="158" customWidth="1"/>
    <col min="8" max="8" width="35.28125" style="158" customWidth="1"/>
    <col min="9" max="9" width="18.8515625" style="158" customWidth="1"/>
    <col min="10" max="10" width="44.00390625" style="31" customWidth="1"/>
    <col min="11" max="16384" width="9.140625" style="31" customWidth="1"/>
  </cols>
  <sheetData>
    <row r="1" spans="1:10" ht="74.25" customHeight="1" thickBot="1">
      <c r="A1" s="283" t="s">
        <v>0</v>
      </c>
      <c r="B1" s="283"/>
      <c r="C1" s="283"/>
      <c r="D1" s="283"/>
      <c r="E1" s="283"/>
      <c r="F1" s="284"/>
      <c r="G1" s="285"/>
      <c r="H1" s="285"/>
      <c r="I1" s="285"/>
      <c r="J1" s="286"/>
    </row>
    <row r="2" spans="1:10" ht="61.5" customHeight="1">
      <c r="A2" s="457" t="s">
        <v>270</v>
      </c>
      <c r="B2" s="71"/>
      <c r="C2" s="71"/>
      <c r="D2" s="71"/>
      <c r="E2" s="71"/>
      <c r="F2" s="71"/>
      <c r="G2" s="159"/>
      <c r="H2" s="159"/>
      <c r="I2" s="159"/>
      <c r="J2" s="76"/>
    </row>
    <row r="3" spans="2:10" ht="29.25" customHeight="1">
      <c r="B3" s="287"/>
      <c r="C3" s="287"/>
      <c r="D3" s="287"/>
      <c r="E3" s="62"/>
      <c r="F3" s="287"/>
      <c r="G3" s="288"/>
      <c r="H3" s="288"/>
      <c r="I3" s="288"/>
      <c r="J3" s="289"/>
    </row>
    <row r="4" spans="1:10" s="108" customFormat="1" ht="81.75" customHeight="1" thickBot="1">
      <c r="A4" s="290" t="s">
        <v>146</v>
      </c>
      <c r="B4" s="291"/>
      <c r="C4" s="291"/>
      <c r="D4" s="291"/>
      <c r="E4" s="291"/>
      <c r="F4" s="291"/>
      <c r="G4" s="292"/>
      <c r="H4" s="292">
        <f>-(příjmy!H55-'neinv.výdaje'!H191-'inv.výdaje'!F27)</f>
        <v>38896800</v>
      </c>
      <c r="I4" s="293"/>
      <c r="J4" s="294"/>
    </row>
    <row r="5" spans="1:10" ht="29.25" customHeight="1">
      <c r="A5" s="284"/>
      <c r="B5" s="284"/>
      <c r="C5" s="284"/>
      <c r="D5" s="284"/>
      <c r="E5" s="284"/>
      <c r="F5" s="284"/>
      <c r="G5" s="285"/>
      <c r="H5" s="285"/>
      <c r="I5" s="295"/>
      <c r="J5" s="296"/>
    </row>
    <row r="6" spans="1:10" ht="61.5" customHeight="1">
      <c r="A6" s="297"/>
      <c r="B6" s="298"/>
      <c r="C6" s="298"/>
      <c r="D6" s="298"/>
      <c r="E6" s="298"/>
      <c r="F6" s="298"/>
      <c r="G6" s="299" t="s">
        <v>114</v>
      </c>
      <c r="H6" s="300"/>
      <c r="I6" s="301"/>
      <c r="J6" s="302"/>
    </row>
    <row r="7" spans="1:10" ht="61.5" customHeight="1">
      <c r="A7" s="303" t="s">
        <v>1</v>
      </c>
      <c r="B7" s="303" t="s">
        <v>2</v>
      </c>
      <c r="C7" s="303" t="s">
        <v>64</v>
      </c>
      <c r="D7" s="303" t="s">
        <v>63</v>
      </c>
      <c r="E7" s="303" t="s">
        <v>3</v>
      </c>
      <c r="F7" s="303" t="s">
        <v>4</v>
      </c>
      <c r="G7" s="304" t="s">
        <v>124</v>
      </c>
      <c r="H7" s="305"/>
      <c r="I7" s="306"/>
      <c r="J7" s="307" t="s">
        <v>5</v>
      </c>
    </row>
    <row r="8" spans="1:10" ht="61.5" customHeight="1">
      <c r="A8" s="308">
        <v>231</v>
      </c>
      <c r="B8" s="308">
        <v>32</v>
      </c>
      <c r="C8" s="308"/>
      <c r="D8" s="309">
        <v>8115</v>
      </c>
      <c r="E8" s="310"/>
      <c r="F8" s="309"/>
      <c r="G8" s="91">
        <f>'inv.výdaje'!F27+'neinv.výdaje'!H191-příjmy!H55</f>
        <v>38896800</v>
      </c>
      <c r="H8" s="311"/>
      <c r="I8" s="312"/>
      <c r="J8" s="313" t="s">
        <v>214</v>
      </c>
    </row>
    <row r="9" spans="1:10" ht="29.25" customHeight="1">
      <c r="A9" s="314"/>
      <c r="B9" s="314"/>
      <c r="C9" s="314"/>
      <c r="D9" s="314"/>
      <c r="E9" s="314"/>
      <c r="F9" s="314"/>
      <c r="G9" s="315"/>
      <c r="H9" s="315"/>
      <c r="I9" s="315"/>
      <c r="J9" s="314"/>
    </row>
    <row r="10" spans="1:10" ht="29.25" customHeight="1">
      <c r="A10" s="314"/>
      <c r="B10" s="314"/>
      <c r="C10" s="314"/>
      <c r="D10" s="314"/>
      <c r="E10" s="314"/>
      <c r="F10" s="314"/>
      <c r="G10" s="315"/>
      <c r="H10" s="315"/>
      <c r="I10" s="315"/>
      <c r="J10" s="314"/>
    </row>
    <row r="11" spans="1:10" ht="29.25" customHeight="1">
      <c r="A11" s="314"/>
      <c r="B11" s="314"/>
      <c r="C11" s="314"/>
      <c r="D11" s="314"/>
      <c r="E11" s="314"/>
      <c r="F11" s="314"/>
      <c r="G11" s="315"/>
      <c r="H11" s="315"/>
      <c r="I11" s="315"/>
      <c r="J11" s="314"/>
    </row>
    <row r="12" spans="1:10" ht="29.25" customHeight="1">
      <c r="A12" s="314"/>
      <c r="B12" s="314"/>
      <c r="C12" s="314"/>
      <c r="D12" s="314"/>
      <c r="E12" s="314"/>
      <c r="F12" s="314"/>
      <c r="G12" s="315"/>
      <c r="H12" s="315"/>
      <c r="I12" s="315"/>
      <c r="J12" s="314"/>
    </row>
    <row r="13" spans="1:10" ht="29.25" customHeight="1">
      <c r="A13" s="314"/>
      <c r="B13" s="314"/>
      <c r="C13" s="314"/>
      <c r="D13" s="314"/>
      <c r="E13" s="314"/>
      <c r="F13" s="314"/>
      <c r="G13" s="315"/>
      <c r="H13" s="315"/>
      <c r="I13" s="315"/>
      <c r="J13" s="314"/>
    </row>
    <row r="14" spans="1:10" ht="29.25" customHeight="1">
      <c r="A14" s="314"/>
      <c r="B14" s="314"/>
      <c r="C14" s="314"/>
      <c r="D14" s="314"/>
      <c r="E14" s="314"/>
      <c r="F14" s="314"/>
      <c r="G14" s="315"/>
      <c r="H14" s="315"/>
      <c r="I14" s="315"/>
      <c r="J14" s="314"/>
    </row>
    <row r="15" spans="1:10" ht="29.25" customHeight="1">
      <c r="A15" s="314"/>
      <c r="B15" s="314"/>
      <c r="C15" s="314"/>
      <c r="D15" s="314"/>
      <c r="E15" s="314"/>
      <c r="F15" s="314"/>
      <c r="G15" s="315"/>
      <c r="H15" s="315"/>
      <c r="I15" s="315"/>
      <c r="J15" s="314"/>
    </row>
    <row r="16" spans="1:10" ht="29.25" customHeight="1">
      <c r="A16" s="314"/>
      <c r="B16" s="314"/>
      <c r="C16" s="314"/>
      <c r="D16" s="314"/>
      <c r="E16" s="314"/>
      <c r="F16" s="314"/>
      <c r="G16" s="315"/>
      <c r="H16" s="315"/>
      <c r="I16" s="315"/>
      <c r="J16" s="314"/>
    </row>
    <row r="17" spans="1:10" ht="29.25" customHeight="1">
      <c r="A17" s="314"/>
      <c r="B17" s="314"/>
      <c r="C17" s="314"/>
      <c r="D17" s="314"/>
      <c r="E17" s="314"/>
      <c r="F17" s="314"/>
      <c r="G17" s="315"/>
      <c r="H17" s="315"/>
      <c r="I17" s="315"/>
      <c r="J17" s="314"/>
    </row>
    <row r="18" spans="1:10" ht="29.25" customHeight="1">
      <c r="A18" s="314"/>
      <c r="B18" s="314"/>
      <c r="C18" s="314"/>
      <c r="D18" s="314"/>
      <c r="E18" s="314"/>
      <c r="F18" s="314"/>
      <c r="G18" s="315"/>
      <c r="H18" s="315"/>
      <c r="I18" s="315"/>
      <c r="J18" s="314"/>
    </row>
    <row r="19" spans="1:10" ht="29.25" customHeight="1">
      <c r="A19" s="314"/>
      <c r="B19" s="314"/>
      <c r="C19" s="314"/>
      <c r="D19" s="314"/>
      <c r="E19" s="314"/>
      <c r="F19" s="314"/>
      <c r="G19" s="315"/>
      <c r="H19" s="315"/>
      <c r="I19" s="315"/>
      <c r="J19" s="314"/>
    </row>
    <row r="20" spans="1:10" ht="29.25" customHeight="1">
      <c r="A20" s="314"/>
      <c r="B20" s="314"/>
      <c r="C20" s="314"/>
      <c r="D20" s="314"/>
      <c r="E20" s="314"/>
      <c r="F20" s="314"/>
      <c r="G20" s="315"/>
      <c r="H20" s="315"/>
      <c r="I20" s="315"/>
      <c r="J20" s="314"/>
    </row>
    <row r="21" spans="1:10" ht="29.25" customHeight="1">
      <c r="A21" s="314"/>
      <c r="B21" s="314"/>
      <c r="C21" s="314"/>
      <c r="D21" s="314"/>
      <c r="E21" s="314"/>
      <c r="F21" s="314"/>
      <c r="G21" s="315"/>
      <c r="H21" s="315"/>
      <c r="I21" s="315"/>
      <c r="J21" s="314"/>
    </row>
    <row r="22" spans="1:10" ht="29.25" customHeight="1">
      <c r="A22" s="314"/>
      <c r="B22" s="314"/>
      <c r="C22" s="314"/>
      <c r="D22" s="314"/>
      <c r="E22" s="314"/>
      <c r="F22" s="314"/>
      <c r="G22" s="315"/>
      <c r="H22" s="315"/>
      <c r="I22" s="315"/>
      <c r="J22" s="314"/>
    </row>
    <row r="23" spans="1:10" ht="29.25" customHeight="1">
      <c r="A23" s="314"/>
      <c r="B23" s="314"/>
      <c r="C23" s="314"/>
      <c r="D23" s="314"/>
      <c r="E23" s="314">
        <v>7</v>
      </c>
      <c r="F23" s="314"/>
      <c r="G23" s="315"/>
      <c r="H23" s="315"/>
      <c r="I23" s="315"/>
      <c r="J23" s="31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0" zoomScaleNormal="75" zoomScaleSheetLayoutView="70" zoomScalePageLayoutView="0" workbookViewId="0" topLeftCell="A1">
      <selection activeCell="O37" sqref="O37"/>
    </sheetView>
  </sheetViews>
  <sheetFormatPr defaultColWidth="9.140625" defaultRowHeight="24" customHeight="1"/>
  <cols>
    <col min="1" max="1" width="5.421875" style="31" customWidth="1"/>
    <col min="2" max="4" width="9.140625" style="31" customWidth="1"/>
    <col min="5" max="5" width="12.57421875" style="31" customWidth="1"/>
    <col min="6" max="7" width="9.140625" style="31" customWidth="1"/>
    <col min="8" max="8" width="33.8515625" style="158" customWidth="1"/>
    <col min="9" max="9" width="9.140625" style="31" customWidth="1"/>
    <col min="10" max="10" width="20.00390625" style="31" bestFit="1" customWidth="1"/>
    <col min="11" max="16384" width="9.140625" style="31" customWidth="1"/>
  </cols>
  <sheetData>
    <row r="1" spans="1:10" ht="24" customHeight="1" thickBot="1">
      <c r="A1" s="617" t="s">
        <v>0</v>
      </c>
      <c r="B1" s="618"/>
      <c r="C1" s="619"/>
      <c r="D1" s="619"/>
      <c r="E1" s="619"/>
      <c r="F1" s="620"/>
      <c r="G1" s="619"/>
      <c r="H1" s="621"/>
      <c r="I1" s="516"/>
      <c r="J1" s="516"/>
    </row>
    <row r="2" spans="1:11" ht="35.25" customHeight="1">
      <c r="A2" s="103" t="s">
        <v>300</v>
      </c>
      <c r="H2" s="31"/>
      <c r="I2" s="516"/>
      <c r="J2" s="516"/>
      <c r="K2" s="649"/>
    </row>
    <row r="3" spans="1:11" ht="36.75" customHeight="1">
      <c r="A3" s="453" t="s">
        <v>299</v>
      </c>
      <c r="H3" s="31"/>
      <c r="I3" s="516"/>
      <c r="J3" s="516"/>
      <c r="K3" s="453"/>
    </row>
    <row r="4" spans="1:10" ht="39" customHeight="1">
      <c r="A4" s="336"/>
      <c r="B4" s="337" t="s">
        <v>246</v>
      </c>
      <c r="C4" s="338"/>
      <c r="D4" s="338"/>
      <c r="E4" s="338"/>
      <c r="F4" s="338"/>
      <c r="G4" s="338"/>
      <c r="H4" s="339"/>
      <c r="I4" s="516"/>
      <c r="J4" s="516"/>
    </row>
    <row r="5" spans="1:10" ht="42.75" customHeight="1" thickBot="1">
      <c r="A5" s="340"/>
      <c r="B5" s="341" t="s">
        <v>160</v>
      </c>
      <c r="C5" s="342"/>
      <c r="D5" s="342"/>
      <c r="E5" s="342"/>
      <c r="F5" s="342"/>
      <c r="G5" s="342"/>
      <c r="H5" s="343"/>
      <c r="I5" s="516"/>
      <c r="J5" s="516"/>
    </row>
    <row r="6" spans="1:10" ht="46.5" customHeight="1">
      <c r="A6" s="344"/>
      <c r="B6" s="647" t="s">
        <v>161</v>
      </c>
      <c r="C6" s="647"/>
      <c r="D6" s="647"/>
      <c r="E6" s="647"/>
      <c r="F6" s="647"/>
      <c r="G6" s="647"/>
      <c r="H6" s="648"/>
      <c r="I6" s="516"/>
      <c r="J6" s="516"/>
    </row>
    <row r="7" spans="1:10" ht="37.5" customHeight="1">
      <c r="A7" s="345"/>
      <c r="B7" s="645" t="s">
        <v>220</v>
      </c>
      <c r="C7" s="645"/>
      <c r="D7" s="645"/>
      <c r="E7" s="645"/>
      <c r="F7" s="645"/>
      <c r="G7" s="645"/>
      <c r="H7" s="646"/>
      <c r="I7" s="516"/>
      <c r="J7" s="516"/>
    </row>
    <row r="8" spans="1:10" ht="24" customHeight="1">
      <c r="A8" s="345"/>
      <c r="B8" s="346" t="s">
        <v>147</v>
      </c>
      <c r="C8" s="346"/>
      <c r="D8" s="347"/>
      <c r="E8" s="347"/>
      <c r="F8" s="348"/>
      <c r="G8" s="347"/>
      <c r="H8" s="349">
        <f>příjmy!G55</f>
        <v>40405000</v>
      </c>
      <c r="I8" s="516"/>
      <c r="J8" s="516"/>
    </row>
    <row r="9" spans="1:10" ht="24" customHeight="1">
      <c r="A9" s="345"/>
      <c r="B9" s="350" t="s">
        <v>148</v>
      </c>
      <c r="C9" s="346"/>
      <c r="D9" s="347"/>
      <c r="E9" s="347"/>
      <c r="F9" s="348"/>
      <c r="G9" s="347"/>
      <c r="H9" s="349">
        <f>'neinv.výdaje'!G191+'inv.výdaje'!F27</f>
        <v>79301800</v>
      </c>
      <c r="I9" s="516"/>
      <c r="J9" s="516"/>
    </row>
    <row r="10" spans="1:10" ht="24" customHeight="1">
      <c r="A10" s="345"/>
      <c r="B10" s="351" t="s">
        <v>153</v>
      </c>
      <c r="C10" s="351"/>
      <c r="D10" s="352"/>
      <c r="E10" s="352"/>
      <c r="F10" s="353"/>
      <c r="G10" s="352"/>
      <c r="H10" s="354">
        <f>H8-H9</f>
        <v>-38896800</v>
      </c>
      <c r="I10" s="516"/>
      <c r="J10" s="650"/>
    </row>
    <row r="11" spans="1:10" ht="24" customHeight="1">
      <c r="A11" s="345"/>
      <c r="B11" s="355" t="s">
        <v>154</v>
      </c>
      <c r="C11" s="355"/>
      <c r="D11" s="356"/>
      <c r="E11" s="356"/>
      <c r="F11" s="357"/>
      <c r="G11" s="356"/>
      <c r="H11" s="358">
        <f>H9-H8</f>
        <v>38896800</v>
      </c>
      <c r="I11" s="516"/>
      <c r="J11" s="650"/>
    </row>
    <row r="12" spans="1:10" ht="24" customHeight="1">
      <c r="A12" s="345"/>
      <c r="B12" s="359" t="s">
        <v>155</v>
      </c>
      <c r="C12" s="359"/>
      <c r="D12" s="331"/>
      <c r="E12" s="331"/>
      <c r="F12" s="360"/>
      <c r="G12" s="331"/>
      <c r="H12" s="361"/>
      <c r="I12" s="516"/>
      <c r="J12" s="516"/>
    </row>
    <row r="13" spans="1:10" ht="24" customHeight="1">
      <c r="A13" s="345"/>
      <c r="B13" s="359" t="s">
        <v>156</v>
      </c>
      <c r="C13" s="359"/>
      <c r="D13" s="331"/>
      <c r="E13" s="331"/>
      <c r="F13" s="360"/>
      <c r="G13" s="331"/>
      <c r="H13" s="361"/>
      <c r="I13" s="516"/>
      <c r="J13" s="516"/>
    </row>
    <row r="14" spans="1:10" ht="24" customHeight="1" thickBot="1">
      <c r="A14" s="362"/>
      <c r="B14" s="330" t="s">
        <v>157</v>
      </c>
      <c r="C14" s="330"/>
      <c r="D14" s="332"/>
      <c r="E14" s="332"/>
      <c r="F14" s="333"/>
      <c r="G14" s="332"/>
      <c r="H14" s="363"/>
      <c r="I14" s="516"/>
      <c r="J14" s="516"/>
    </row>
    <row r="15" spans="1:10" ht="24" customHeight="1" thickBot="1">
      <c r="A15" s="331"/>
      <c r="B15" s="331"/>
      <c r="C15" s="331"/>
      <c r="D15" s="331"/>
      <c r="E15" s="331"/>
      <c r="F15" s="360"/>
      <c r="G15" s="331"/>
      <c r="H15" s="364"/>
      <c r="I15" s="516"/>
      <c r="J15" s="516"/>
    </row>
    <row r="16" spans="1:10" ht="24" customHeight="1">
      <c r="A16" s="344"/>
      <c r="B16" s="365" t="s">
        <v>141</v>
      </c>
      <c r="C16" s="366"/>
      <c r="D16" s="366"/>
      <c r="E16" s="366"/>
      <c r="F16" s="367"/>
      <c r="G16" s="368"/>
      <c r="H16" s="369">
        <f>příjmy!H55</f>
        <v>40405000</v>
      </c>
      <c r="I16" s="516"/>
      <c r="J16" s="650"/>
    </row>
    <row r="17" spans="1:10" ht="24" customHeight="1">
      <c r="A17" s="345"/>
      <c r="B17" s="337" t="s">
        <v>109</v>
      </c>
      <c r="C17" s="334"/>
      <c r="D17" s="334"/>
      <c r="E17" s="334"/>
      <c r="F17" s="370"/>
      <c r="G17" s="359"/>
      <c r="H17" s="335"/>
      <c r="I17" s="516"/>
      <c r="J17" s="516"/>
    </row>
    <row r="18" spans="1:10" ht="24" customHeight="1">
      <c r="A18" s="345"/>
      <c r="B18" s="371" t="s">
        <v>101</v>
      </c>
      <c r="C18" s="372"/>
      <c r="D18" s="372"/>
      <c r="E18" s="372"/>
      <c r="F18" s="373" t="s">
        <v>102</v>
      </c>
      <c r="G18" s="351"/>
      <c r="H18" s="374">
        <f>příjmy!G57</f>
        <v>32998000</v>
      </c>
      <c r="I18" s="516"/>
      <c r="J18" s="650"/>
    </row>
    <row r="19" spans="1:10" ht="24" customHeight="1">
      <c r="A19" s="345"/>
      <c r="B19" s="371" t="s">
        <v>103</v>
      </c>
      <c r="C19" s="372"/>
      <c r="D19" s="372"/>
      <c r="E19" s="372"/>
      <c r="F19" s="373" t="s">
        <v>104</v>
      </c>
      <c r="G19" s="351"/>
      <c r="H19" s="374">
        <f>příjmy!G58</f>
        <v>5872000</v>
      </c>
      <c r="I19" s="516"/>
      <c r="J19" s="650"/>
    </row>
    <row r="20" spans="1:10" ht="24" customHeight="1">
      <c r="A20" s="345"/>
      <c r="B20" s="371" t="s">
        <v>105</v>
      </c>
      <c r="C20" s="372"/>
      <c r="D20" s="372"/>
      <c r="E20" s="372"/>
      <c r="F20" s="373" t="s">
        <v>106</v>
      </c>
      <c r="G20" s="351"/>
      <c r="H20" s="374">
        <f>příjmy!G59</f>
        <v>1300000</v>
      </c>
      <c r="I20" s="516"/>
      <c r="J20" s="650"/>
    </row>
    <row r="21" spans="1:10" ht="24" customHeight="1" thickBot="1">
      <c r="A21" s="362"/>
      <c r="B21" s="330" t="s">
        <v>107</v>
      </c>
      <c r="C21" s="342"/>
      <c r="D21" s="330"/>
      <c r="E21" s="330"/>
      <c r="F21" s="342" t="s">
        <v>108</v>
      </c>
      <c r="G21" s="330"/>
      <c r="H21" s="363">
        <f>příjmy!G60</f>
        <v>235000</v>
      </c>
      <c r="I21" s="516"/>
      <c r="J21" s="650"/>
    </row>
    <row r="22" spans="1:10" ht="24" customHeight="1" thickBot="1">
      <c r="A22" s="331"/>
      <c r="B22" s="337"/>
      <c r="C22" s="334"/>
      <c r="D22" s="334"/>
      <c r="E22" s="334"/>
      <c r="F22" s="370"/>
      <c r="G22" s="359"/>
      <c r="H22" s="375"/>
      <c r="I22" s="516"/>
      <c r="J22" s="516"/>
    </row>
    <row r="23" spans="1:10" ht="24" customHeight="1">
      <c r="A23" s="344"/>
      <c r="B23" s="376" t="s">
        <v>144</v>
      </c>
      <c r="C23" s="377"/>
      <c r="D23" s="377"/>
      <c r="E23" s="377"/>
      <c r="F23" s="378"/>
      <c r="G23" s="379"/>
      <c r="H23" s="380">
        <f>H25+H26</f>
        <v>79301800</v>
      </c>
      <c r="I23" s="516"/>
      <c r="J23" s="516"/>
    </row>
    <row r="24" spans="1:10" ht="24" customHeight="1">
      <c r="A24" s="345"/>
      <c r="B24" s="337" t="s">
        <v>109</v>
      </c>
      <c r="C24" s="334"/>
      <c r="D24" s="334"/>
      <c r="E24" s="334"/>
      <c r="F24" s="370"/>
      <c r="G24" s="359"/>
      <c r="H24" s="335"/>
      <c r="I24" s="516"/>
      <c r="J24" s="516"/>
    </row>
    <row r="25" spans="1:10" ht="24" customHeight="1">
      <c r="A25" s="345"/>
      <c r="B25" s="371" t="s">
        <v>149</v>
      </c>
      <c r="C25" s="353"/>
      <c r="D25" s="353"/>
      <c r="E25" s="353"/>
      <c r="F25" s="381" t="s">
        <v>150</v>
      </c>
      <c r="G25" s="346"/>
      <c r="H25" s="382">
        <f>§!D16</f>
        <v>30051800</v>
      </c>
      <c r="I25" s="516"/>
      <c r="J25" s="650"/>
    </row>
    <row r="26" spans="1:10" ht="24" customHeight="1" thickBot="1">
      <c r="A26" s="362"/>
      <c r="B26" s="341" t="s">
        <v>151</v>
      </c>
      <c r="C26" s="333"/>
      <c r="D26" s="333"/>
      <c r="E26" s="333"/>
      <c r="F26" s="383" t="s">
        <v>152</v>
      </c>
      <c r="G26" s="384"/>
      <c r="H26" s="385">
        <f>§!D46</f>
        <v>49250000</v>
      </c>
      <c r="I26" s="516"/>
      <c r="J26" s="650"/>
    </row>
    <row r="27" spans="1:10" ht="24" customHeight="1" thickBot="1">
      <c r="A27" s="331"/>
      <c r="B27" s="386"/>
      <c r="C27" s="386"/>
      <c r="D27" s="386"/>
      <c r="E27" s="386"/>
      <c r="F27" s="387"/>
      <c r="G27" s="388"/>
      <c r="H27" s="389"/>
      <c r="I27" s="516"/>
      <c r="J27" s="516"/>
    </row>
    <row r="28" spans="1:10" ht="24" customHeight="1">
      <c r="A28" s="344"/>
      <c r="B28" s="390" t="s">
        <v>146</v>
      </c>
      <c r="C28" s="391"/>
      <c r="D28" s="391"/>
      <c r="E28" s="391"/>
      <c r="F28" s="392"/>
      <c r="G28" s="391"/>
      <c r="H28" s="393">
        <f>H29</f>
        <v>38896800</v>
      </c>
      <c r="I28" s="516"/>
      <c r="J28" s="650"/>
    </row>
    <row r="29" spans="1:10" ht="24" customHeight="1" thickBot="1">
      <c r="A29" s="362"/>
      <c r="B29" s="330" t="s">
        <v>291</v>
      </c>
      <c r="C29" s="330"/>
      <c r="D29" s="330"/>
      <c r="E29" s="330"/>
      <c r="F29" s="342" t="s">
        <v>158</v>
      </c>
      <c r="G29" s="332"/>
      <c r="H29" s="343">
        <f>H11</f>
        <v>38896800</v>
      </c>
      <c r="I29" s="516"/>
      <c r="J29" s="516"/>
    </row>
    <row r="30" spans="1:10" ht="24" customHeight="1">
      <c r="A30" s="394"/>
      <c r="B30" s="394"/>
      <c r="C30" s="394"/>
      <c r="D30" s="394"/>
      <c r="E30" s="394"/>
      <c r="F30" s="394"/>
      <c r="G30" s="394"/>
      <c r="H30" s="395"/>
      <c r="I30" s="516"/>
      <c r="J30" s="516"/>
    </row>
    <row r="31" spans="1:8" ht="24" customHeight="1">
      <c r="A31" s="394"/>
      <c r="B31" s="394"/>
      <c r="C31" s="331"/>
      <c r="D31" s="331"/>
      <c r="E31" s="331"/>
      <c r="F31" s="360"/>
      <c r="G31" s="331"/>
      <c r="H31" s="651"/>
    </row>
    <row r="32" spans="1:8" ht="24" customHeight="1">
      <c r="A32" s="394"/>
      <c r="B32" s="394"/>
      <c r="C32" s="331"/>
      <c r="D32" s="331"/>
      <c r="E32" s="331"/>
      <c r="F32" s="360"/>
      <c r="G32" s="331"/>
      <c r="H32" s="364"/>
    </row>
    <row r="33" spans="1:8" ht="24" customHeight="1">
      <c r="A33" s="394"/>
      <c r="B33" s="394"/>
      <c r="C33" s="394"/>
      <c r="D33" s="394"/>
      <c r="E33" s="394"/>
      <c r="F33" s="394"/>
      <c r="G33" s="394"/>
      <c r="H33" s="395"/>
    </row>
    <row r="34" spans="1:8" ht="24" customHeight="1">
      <c r="A34" s="394"/>
      <c r="B34" s="394"/>
      <c r="C34" s="394"/>
      <c r="D34" s="394"/>
      <c r="E34" s="394"/>
      <c r="F34" s="394"/>
      <c r="G34" s="394"/>
      <c r="H34" s="395"/>
    </row>
    <row r="35" spans="1:2" ht="24" customHeight="1">
      <c r="A35" s="394"/>
      <c r="B35" s="394"/>
    </row>
    <row r="36" spans="1:2" ht="24" customHeight="1">
      <c r="A36" s="394"/>
      <c r="B36" s="394"/>
    </row>
    <row r="37" spans="1:8" ht="24" customHeight="1">
      <c r="A37" s="394"/>
      <c r="B37" s="394"/>
      <c r="C37" s="331"/>
      <c r="D37" s="331"/>
      <c r="E37" s="331"/>
      <c r="F37" s="360"/>
      <c r="G37" s="331"/>
      <c r="H37" s="364"/>
    </row>
  </sheetData>
  <sheetProtection/>
  <mergeCells count="2">
    <mergeCell ref="B7:H7"/>
    <mergeCell ref="B6:H6"/>
  </mergeCells>
  <printOptions/>
  <pageMargins left="0.787401575" right="0.787401575" top="0.984251969" bottom="0.984251969" header="0.4921259845" footer="0.492125984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60" zoomScaleNormal="85" zoomScalePageLayoutView="0" workbookViewId="0" topLeftCell="A52">
      <selection activeCell="F44" sqref="F44"/>
    </sheetView>
  </sheetViews>
  <sheetFormatPr defaultColWidth="9.140625" defaultRowHeight="25.5" customHeight="1"/>
  <cols>
    <col min="1" max="1" width="4.57421875" style="90" customWidth="1"/>
    <col min="2" max="2" width="11.57421875" style="90" customWidth="1"/>
    <col min="3" max="3" width="15.8515625" style="90" customWidth="1"/>
    <col min="4" max="4" width="35.421875" style="79" customWidth="1"/>
    <col min="5" max="5" width="62.421875" style="90" customWidth="1"/>
    <col min="6" max="6" width="29.7109375" style="90" customWidth="1"/>
    <col min="7" max="16384" width="9.140625" style="90" customWidth="1"/>
  </cols>
  <sheetData>
    <row r="1" spans="2:5" ht="25.5" customHeight="1" thickBot="1">
      <c r="B1" s="597" t="s">
        <v>0</v>
      </c>
      <c r="C1" s="597"/>
      <c r="D1" s="317"/>
      <c r="E1" s="600" t="s">
        <v>213</v>
      </c>
    </row>
    <row r="2" spans="2:9" ht="35.25" customHeight="1">
      <c r="B2" s="103" t="s">
        <v>300</v>
      </c>
      <c r="C2" s="31"/>
      <c r="D2" s="31"/>
      <c r="E2" s="31"/>
      <c r="F2" s="31"/>
      <c r="G2" s="31"/>
      <c r="H2" s="31"/>
      <c r="I2" s="31"/>
    </row>
    <row r="3" spans="1:9" ht="21.75" customHeight="1">
      <c r="A3" s="316"/>
      <c r="B3" s="453" t="s">
        <v>299</v>
      </c>
      <c r="C3" s="31"/>
      <c r="D3" s="31"/>
      <c r="E3" s="31"/>
      <c r="F3" s="31"/>
      <c r="G3" s="31"/>
      <c r="H3" s="31"/>
      <c r="I3" s="31"/>
    </row>
    <row r="4" spans="1:6" ht="35.25" customHeight="1">
      <c r="A4" s="316"/>
      <c r="B4" s="595" t="s">
        <v>174</v>
      </c>
      <c r="C4" s="319"/>
      <c r="D4" s="320"/>
      <c r="E4" s="596"/>
      <c r="F4" s="318"/>
    </row>
    <row r="5" spans="1:6" ht="18.75" customHeight="1">
      <c r="A5" s="316"/>
      <c r="B5" s="598"/>
      <c r="C5" s="599"/>
      <c r="D5" s="320"/>
      <c r="E5" s="596"/>
      <c r="F5" s="318"/>
    </row>
    <row r="6" spans="1:6" ht="35.25" customHeight="1">
      <c r="A6" s="316"/>
      <c r="B6" s="321"/>
      <c r="C6" s="322"/>
      <c r="D6" s="601">
        <f>příjmy!H55</f>
        <v>40405000</v>
      </c>
      <c r="E6" s="602" t="s">
        <v>141</v>
      </c>
      <c r="F6" s="318"/>
    </row>
    <row r="7" spans="1:6" ht="25.5" customHeight="1">
      <c r="A7" s="316"/>
      <c r="B7" s="603" t="s">
        <v>1</v>
      </c>
      <c r="C7" s="603" t="s">
        <v>64</v>
      </c>
      <c r="D7" s="604" t="s">
        <v>136</v>
      </c>
      <c r="E7" s="605" t="s">
        <v>5</v>
      </c>
      <c r="F7" s="324"/>
    </row>
    <row r="8" spans="1:6" ht="25.5" customHeight="1">
      <c r="A8" s="316"/>
      <c r="B8" s="92" t="s">
        <v>75</v>
      </c>
      <c r="C8" s="92">
        <v>0</v>
      </c>
      <c r="D8" s="93">
        <v>33280000</v>
      </c>
      <c r="E8" s="94" t="s">
        <v>244</v>
      </c>
      <c r="F8" s="318"/>
    </row>
    <row r="9" spans="1:6" ht="25.5" customHeight="1">
      <c r="A9" s="316"/>
      <c r="B9" s="92" t="s">
        <v>75</v>
      </c>
      <c r="C9" s="92">
        <v>1069</v>
      </c>
      <c r="D9" s="93">
        <v>70000</v>
      </c>
      <c r="E9" s="94" t="s">
        <v>283</v>
      </c>
      <c r="F9" s="318"/>
    </row>
    <row r="10" spans="1:6" ht="25.5" customHeight="1">
      <c r="A10" s="316"/>
      <c r="B10" s="92" t="s">
        <v>75</v>
      </c>
      <c r="C10" s="92">
        <v>3612</v>
      </c>
      <c r="D10" s="93">
        <f>příjmy!H35</f>
        <v>1790000</v>
      </c>
      <c r="E10" s="96" t="s">
        <v>41</v>
      </c>
      <c r="F10" s="318"/>
    </row>
    <row r="11" spans="1:6" ht="25.5" customHeight="1">
      <c r="A11" s="316"/>
      <c r="B11" s="92" t="s">
        <v>75</v>
      </c>
      <c r="C11" s="92">
        <v>3613</v>
      </c>
      <c r="D11" s="93">
        <f>příjmy!H38</f>
        <v>650000</v>
      </c>
      <c r="E11" s="94" t="s">
        <v>175</v>
      </c>
      <c r="F11" s="318"/>
    </row>
    <row r="12" spans="1:6" ht="25.5" customHeight="1">
      <c r="A12" s="316"/>
      <c r="B12" s="92" t="s">
        <v>75</v>
      </c>
      <c r="C12" s="92">
        <v>3639</v>
      </c>
      <c r="D12" s="93">
        <f>příjmy!H45</f>
        <v>4425000</v>
      </c>
      <c r="E12" s="96" t="s">
        <v>111</v>
      </c>
      <c r="F12" s="318"/>
    </row>
    <row r="13" spans="1:6" ht="25.5" customHeight="1">
      <c r="A13" s="316"/>
      <c r="B13" s="92" t="s">
        <v>75</v>
      </c>
      <c r="C13" s="92">
        <v>3722</v>
      </c>
      <c r="D13" s="93">
        <f>příjmy!H48</f>
        <v>110000</v>
      </c>
      <c r="E13" s="96" t="s">
        <v>50</v>
      </c>
      <c r="F13" s="318"/>
    </row>
    <row r="14" spans="1:6" ht="25.5" customHeight="1">
      <c r="A14" s="316"/>
      <c r="B14" s="92" t="s">
        <v>75</v>
      </c>
      <c r="C14" s="92">
        <v>6310</v>
      </c>
      <c r="D14" s="93">
        <f>příjmy!G50</f>
        <v>80000</v>
      </c>
      <c r="E14" s="94" t="s">
        <v>176</v>
      </c>
      <c r="F14" s="318"/>
    </row>
    <row r="15" spans="1:6" ht="29.25" customHeight="1">
      <c r="A15" s="316"/>
      <c r="B15" s="325"/>
      <c r="C15" s="325"/>
      <c r="D15" s="606">
        <f>SUM(D8:D14)-D6</f>
        <v>0</v>
      </c>
      <c r="E15" s="325"/>
      <c r="F15" s="318"/>
    </row>
    <row r="16" spans="1:6" ht="35.25" customHeight="1">
      <c r="A16" s="316"/>
      <c r="B16" s="321"/>
      <c r="C16" s="322"/>
      <c r="D16" s="607">
        <f>'neinv.výdaje'!H191</f>
        <v>30051800</v>
      </c>
      <c r="E16" s="608" t="s">
        <v>177</v>
      </c>
      <c r="F16" s="318"/>
    </row>
    <row r="17" spans="1:6" ht="25.5" customHeight="1">
      <c r="A17" s="316"/>
      <c r="B17" s="603" t="s">
        <v>1</v>
      </c>
      <c r="C17" s="603" t="s">
        <v>64</v>
      </c>
      <c r="D17" s="604" t="s">
        <v>136</v>
      </c>
      <c r="E17" s="605" t="s">
        <v>5</v>
      </c>
      <c r="F17" s="324"/>
    </row>
    <row r="18" spans="1:6" ht="25.5" customHeight="1">
      <c r="A18" s="316"/>
      <c r="B18" s="97" t="s">
        <v>75</v>
      </c>
      <c r="C18" s="97">
        <v>2219</v>
      </c>
      <c r="D18" s="98">
        <f>'neinv.výdaje'!H8</f>
        <v>6000000</v>
      </c>
      <c r="E18" s="609" t="s">
        <v>245</v>
      </c>
      <c r="F18" s="324"/>
    </row>
    <row r="19" spans="1:6" ht="27.75" customHeight="1">
      <c r="A19" s="316"/>
      <c r="B19" s="97" t="s">
        <v>75</v>
      </c>
      <c r="C19" s="97">
        <v>2221</v>
      </c>
      <c r="D19" s="98">
        <f>'neinv.výdaje'!H11</f>
        <v>50000</v>
      </c>
      <c r="E19" s="95" t="s">
        <v>84</v>
      </c>
      <c r="F19" s="318"/>
    </row>
    <row r="20" spans="1:6" ht="27.75" customHeight="1">
      <c r="A20" s="316"/>
      <c r="B20" s="97" t="s">
        <v>75</v>
      </c>
      <c r="C20" s="97">
        <v>2310</v>
      </c>
      <c r="D20" s="98">
        <f>'neinv.výdaje'!H14</f>
        <v>60000</v>
      </c>
      <c r="E20" s="95" t="s">
        <v>18</v>
      </c>
      <c r="F20" s="318"/>
    </row>
    <row r="21" spans="1:6" ht="27.75" customHeight="1">
      <c r="A21" s="316"/>
      <c r="B21" s="97" t="s">
        <v>75</v>
      </c>
      <c r="C21" s="97">
        <v>2321</v>
      </c>
      <c r="D21" s="98">
        <f>'neinv.výdaje'!H17</f>
        <v>35000</v>
      </c>
      <c r="E21" s="95" t="s">
        <v>27</v>
      </c>
      <c r="F21" s="318"/>
    </row>
    <row r="22" spans="1:6" ht="27.75" customHeight="1">
      <c r="A22" s="316"/>
      <c r="B22" s="97" t="s">
        <v>75</v>
      </c>
      <c r="C22" s="97">
        <v>3111</v>
      </c>
      <c r="D22" s="98">
        <f>'neinv.výdaje'!H20</f>
        <v>1000000</v>
      </c>
      <c r="E22" s="95" t="s">
        <v>28</v>
      </c>
      <c r="F22" s="318"/>
    </row>
    <row r="23" spans="1:6" ht="27.75" customHeight="1">
      <c r="A23" s="316"/>
      <c r="B23" s="97" t="s">
        <v>75</v>
      </c>
      <c r="C23" s="97">
        <v>3113</v>
      </c>
      <c r="D23" s="98">
        <f>'neinv.výdaje'!H23</f>
        <v>1000000</v>
      </c>
      <c r="E23" s="95" t="s">
        <v>32</v>
      </c>
      <c r="F23" s="318"/>
    </row>
    <row r="24" spans="1:6" ht="27.75" customHeight="1">
      <c r="A24" s="316"/>
      <c r="B24" s="97" t="s">
        <v>75</v>
      </c>
      <c r="C24" s="97">
        <v>3314</v>
      </c>
      <c r="D24" s="98">
        <f>'neinv.výdaje'!H28</f>
        <v>15000</v>
      </c>
      <c r="E24" s="95" t="s">
        <v>34</v>
      </c>
      <c r="F24" s="318"/>
    </row>
    <row r="25" spans="1:6" ht="27.75" customHeight="1">
      <c r="A25" s="316"/>
      <c r="B25" s="97" t="s">
        <v>75</v>
      </c>
      <c r="C25" s="97">
        <v>3326</v>
      </c>
      <c r="D25" s="98">
        <f>'neinv.výdaje'!H31</f>
        <v>400000</v>
      </c>
      <c r="E25" s="95" t="s">
        <v>248</v>
      </c>
      <c r="F25" s="318"/>
    </row>
    <row r="26" spans="1:6" ht="27.75" customHeight="1">
      <c r="A26" s="316"/>
      <c r="B26" s="97" t="s">
        <v>75</v>
      </c>
      <c r="C26" s="97">
        <v>3399</v>
      </c>
      <c r="D26" s="98">
        <f>'neinv.výdaje'!H57</f>
        <v>685000</v>
      </c>
      <c r="E26" s="95" t="s">
        <v>37</v>
      </c>
      <c r="F26" s="318"/>
    </row>
    <row r="27" spans="1:6" ht="27.75" customHeight="1">
      <c r="A27" s="316"/>
      <c r="B27" s="97" t="s">
        <v>75</v>
      </c>
      <c r="C27" s="97">
        <v>3412</v>
      </c>
      <c r="D27" s="98">
        <f>'neinv.výdaje'!H62</f>
        <v>190000</v>
      </c>
      <c r="E27" s="95" t="s">
        <v>86</v>
      </c>
      <c r="F27" s="318"/>
    </row>
    <row r="28" spans="1:6" ht="27.75" customHeight="1">
      <c r="A28" s="316"/>
      <c r="B28" s="97" t="s">
        <v>75</v>
      </c>
      <c r="C28" s="97">
        <v>3419</v>
      </c>
      <c r="D28" s="98">
        <f>'neinv.výdaje'!H64</f>
        <v>500000</v>
      </c>
      <c r="E28" s="99" t="s">
        <v>195</v>
      </c>
      <c r="F28" s="318"/>
    </row>
    <row r="29" spans="1:6" ht="27.75" customHeight="1">
      <c r="A29" s="316"/>
      <c r="B29" s="97" t="s">
        <v>75</v>
      </c>
      <c r="C29" s="97">
        <v>3429</v>
      </c>
      <c r="D29" s="98">
        <f>'neinv.výdaje'!H73</f>
        <v>110000</v>
      </c>
      <c r="E29" s="100" t="s">
        <v>125</v>
      </c>
      <c r="F29" s="318"/>
    </row>
    <row r="30" spans="1:6" ht="27.75" customHeight="1">
      <c r="A30" s="316"/>
      <c r="B30" s="97" t="s">
        <v>75</v>
      </c>
      <c r="C30" s="97">
        <v>3611</v>
      </c>
      <c r="D30" s="98">
        <f>'neinv.výdaje'!H76</f>
        <v>500000</v>
      </c>
      <c r="E30" s="100" t="s">
        <v>268</v>
      </c>
      <c r="F30" s="318"/>
    </row>
    <row r="31" spans="1:6" ht="27.75" customHeight="1">
      <c r="A31" s="316"/>
      <c r="B31" s="97" t="s">
        <v>75</v>
      </c>
      <c r="C31" s="97">
        <v>3612</v>
      </c>
      <c r="D31" s="98">
        <f>'neinv.výdaje'!H85</f>
        <v>2480000</v>
      </c>
      <c r="E31" s="96" t="s">
        <v>41</v>
      </c>
      <c r="F31" s="316"/>
    </row>
    <row r="32" spans="1:6" ht="27.75" customHeight="1">
      <c r="A32" s="316"/>
      <c r="B32" s="97" t="s">
        <v>75</v>
      </c>
      <c r="C32" s="97">
        <v>3631</v>
      </c>
      <c r="D32" s="98">
        <f>'neinv.výdaje'!H90</f>
        <v>285000</v>
      </c>
      <c r="E32" s="96" t="s">
        <v>42</v>
      </c>
      <c r="F32" s="316"/>
    </row>
    <row r="33" spans="1:6" ht="27.75" customHeight="1">
      <c r="A33" s="316"/>
      <c r="B33" s="97" t="s">
        <v>75</v>
      </c>
      <c r="C33" s="97">
        <v>3632</v>
      </c>
      <c r="D33" s="98">
        <f>'neinv.výdaje'!H94</f>
        <v>50000</v>
      </c>
      <c r="E33" s="96" t="s">
        <v>242</v>
      </c>
      <c r="F33" s="316"/>
    </row>
    <row r="34" spans="1:6" ht="27.75" customHeight="1">
      <c r="A34" s="316"/>
      <c r="B34" s="97" t="s">
        <v>75</v>
      </c>
      <c r="C34" s="97">
        <v>3639</v>
      </c>
      <c r="D34" s="98">
        <f>'neinv.výdaje'!H119</f>
        <v>5585000</v>
      </c>
      <c r="E34" s="96" t="s">
        <v>111</v>
      </c>
      <c r="F34" s="316"/>
    </row>
    <row r="35" spans="1:6" ht="27.75" customHeight="1">
      <c r="A35" s="316"/>
      <c r="B35" s="97" t="s">
        <v>75</v>
      </c>
      <c r="C35" s="97">
        <v>3722</v>
      </c>
      <c r="D35" s="98">
        <f>'neinv.výdaje'!H123</f>
        <v>780000</v>
      </c>
      <c r="E35" s="96" t="s">
        <v>50</v>
      </c>
      <c r="F35" s="316"/>
    </row>
    <row r="36" spans="1:6" ht="27.75" customHeight="1">
      <c r="A36" s="316"/>
      <c r="B36" s="97" t="s">
        <v>75</v>
      </c>
      <c r="C36" s="97">
        <v>3745</v>
      </c>
      <c r="D36" s="98">
        <f>'neinv.výdaje'!H127</f>
        <v>700000</v>
      </c>
      <c r="E36" s="96" t="s">
        <v>65</v>
      </c>
      <c r="F36" s="316"/>
    </row>
    <row r="37" spans="1:6" ht="27.75" customHeight="1">
      <c r="A37" s="316"/>
      <c r="B37" s="97" t="s">
        <v>75</v>
      </c>
      <c r="C37" s="97">
        <v>5512</v>
      </c>
      <c r="D37" s="98">
        <f>'neinv.výdaje'!H131</f>
        <v>150000</v>
      </c>
      <c r="E37" s="96" t="s">
        <v>87</v>
      </c>
      <c r="F37" s="316"/>
    </row>
    <row r="38" spans="1:6" ht="27.75" customHeight="1">
      <c r="A38" s="316"/>
      <c r="B38" s="97" t="s">
        <v>75</v>
      </c>
      <c r="C38" s="97">
        <v>6112</v>
      </c>
      <c r="D38" s="98">
        <f>'neinv.výdaje'!H139</f>
        <v>835400</v>
      </c>
      <c r="E38" s="96" t="s">
        <v>51</v>
      </c>
      <c r="F38" s="316"/>
    </row>
    <row r="39" spans="1:6" ht="27.75" customHeight="1">
      <c r="A39" s="316"/>
      <c r="B39" s="97" t="s">
        <v>75</v>
      </c>
      <c r="C39" s="97">
        <v>6171</v>
      </c>
      <c r="D39" s="98">
        <f>'neinv.výdaje'!H175</f>
        <v>4054400</v>
      </c>
      <c r="E39" s="96" t="s">
        <v>22</v>
      </c>
      <c r="F39" s="316"/>
    </row>
    <row r="40" spans="1:6" ht="27.75" customHeight="1">
      <c r="A40" s="316"/>
      <c r="B40" s="97" t="s">
        <v>75</v>
      </c>
      <c r="C40" s="97">
        <v>6310</v>
      </c>
      <c r="D40" s="98">
        <f>'neinv.výdaje'!H179</f>
        <v>37000</v>
      </c>
      <c r="E40" s="96" t="s">
        <v>66</v>
      </c>
      <c r="F40" s="316"/>
    </row>
    <row r="41" spans="1:6" ht="27.75" customHeight="1">
      <c r="A41" s="316"/>
      <c r="B41" s="97" t="s">
        <v>75</v>
      </c>
      <c r="C41" s="97">
        <v>6320</v>
      </c>
      <c r="D41" s="98">
        <f>'neinv.výdaje'!H182</f>
        <v>300000</v>
      </c>
      <c r="E41" s="96" t="s">
        <v>57</v>
      </c>
      <c r="F41" s="316"/>
    </row>
    <row r="42" spans="1:6" ht="27.75" customHeight="1">
      <c r="A42" s="316"/>
      <c r="B42" s="97" t="s">
        <v>75</v>
      </c>
      <c r="C42" s="97">
        <v>6330</v>
      </c>
      <c r="D42" s="98">
        <f>'neinv.výdaje'!H185</f>
        <v>100000</v>
      </c>
      <c r="E42" s="96" t="s">
        <v>127</v>
      </c>
      <c r="F42" s="316"/>
    </row>
    <row r="43" spans="1:6" ht="27.75" customHeight="1">
      <c r="A43" s="316"/>
      <c r="B43" s="97" t="s">
        <v>75</v>
      </c>
      <c r="C43" s="97">
        <v>6399</v>
      </c>
      <c r="D43" s="98">
        <f>'neinv.výdaje'!H190</f>
        <v>4150000</v>
      </c>
      <c r="E43" s="96" t="s">
        <v>59</v>
      </c>
      <c r="F43" s="316"/>
    </row>
    <row r="44" spans="1:6" ht="27.75" customHeight="1">
      <c r="A44" s="316"/>
      <c r="B44" s="610"/>
      <c r="C44" s="611"/>
      <c r="D44" s="326">
        <f>SUM(D18:D43)-D16</f>
        <v>0</v>
      </c>
      <c r="E44" s="612" t="s">
        <v>202</v>
      </c>
      <c r="F44" s="511"/>
    </row>
    <row r="45" spans="1:6" ht="27.75" customHeight="1">
      <c r="A45" s="316"/>
      <c r="B45" s="611"/>
      <c r="C45" s="611"/>
      <c r="D45" s="613"/>
      <c r="E45" s="614"/>
      <c r="F45" s="316"/>
    </row>
    <row r="46" spans="1:6" ht="37.5" customHeight="1">
      <c r="A46" s="316"/>
      <c r="B46" s="321"/>
      <c r="C46" s="322"/>
      <c r="D46" s="607">
        <f>'inv.výdaje'!E26</f>
        <v>49250000</v>
      </c>
      <c r="E46" s="608" t="s">
        <v>178</v>
      </c>
      <c r="F46" s="316"/>
    </row>
    <row r="47" spans="1:6" ht="33" customHeight="1">
      <c r="A47" s="316"/>
      <c r="B47" s="97" t="s">
        <v>1</v>
      </c>
      <c r="C47" s="97" t="s">
        <v>64</v>
      </c>
      <c r="D47" s="98" t="s">
        <v>136</v>
      </c>
      <c r="E47" s="609" t="s">
        <v>5</v>
      </c>
      <c r="F47" s="316"/>
    </row>
    <row r="48" spans="1:6" ht="33" customHeight="1">
      <c r="A48" s="316"/>
      <c r="B48" s="97" t="s">
        <v>75</v>
      </c>
      <c r="C48" s="97">
        <v>2321</v>
      </c>
      <c r="D48" s="98">
        <f>'inv.výdaje'!F7</f>
        <v>15000000</v>
      </c>
      <c r="E48" s="95" t="s">
        <v>27</v>
      </c>
      <c r="F48" s="316"/>
    </row>
    <row r="49" spans="1:6" ht="33" customHeight="1">
      <c r="A49" s="316"/>
      <c r="B49" s="97" t="s">
        <v>75</v>
      </c>
      <c r="C49" s="97">
        <v>3412</v>
      </c>
      <c r="D49" s="98">
        <f>'inv.výdaje'!F9</f>
        <v>500000</v>
      </c>
      <c r="E49" s="95" t="s">
        <v>293</v>
      </c>
      <c r="F49" s="316"/>
    </row>
    <row r="50" spans="1:6" ht="33" customHeight="1">
      <c r="A50" s="316"/>
      <c r="B50" s="97" t="s">
        <v>75</v>
      </c>
      <c r="C50" s="97">
        <v>3612</v>
      </c>
      <c r="D50" s="98">
        <f>'inv.výdaje'!F13</f>
        <v>10000000</v>
      </c>
      <c r="E50" s="95" t="s">
        <v>297</v>
      </c>
      <c r="F50" s="316"/>
    </row>
    <row r="51" spans="1:6" ht="33" customHeight="1">
      <c r="A51" s="316"/>
      <c r="B51" s="97" t="s">
        <v>75</v>
      </c>
      <c r="C51" s="97">
        <v>3631</v>
      </c>
      <c r="D51" s="98">
        <f>'inv.výdaje'!F15</f>
        <v>500000</v>
      </c>
      <c r="E51" s="95" t="s">
        <v>294</v>
      </c>
      <c r="F51" s="316"/>
    </row>
    <row r="52" spans="1:6" ht="33" customHeight="1">
      <c r="A52" s="316"/>
      <c r="B52" s="97" t="s">
        <v>75</v>
      </c>
      <c r="C52" s="97">
        <v>3639</v>
      </c>
      <c r="D52" s="98">
        <f>'inv.výdaje'!F21</f>
        <v>20250000</v>
      </c>
      <c r="E52" s="95" t="s">
        <v>179</v>
      </c>
      <c r="F52" s="316"/>
    </row>
    <row r="53" spans="1:6" ht="33" customHeight="1">
      <c r="A53" s="316"/>
      <c r="B53" s="97" t="s">
        <v>75</v>
      </c>
      <c r="C53" s="97">
        <v>3111</v>
      </c>
      <c r="D53" s="98">
        <f>'inv.výdaje'!F25</f>
        <v>1000000</v>
      </c>
      <c r="E53" s="95" t="s">
        <v>295</v>
      </c>
      <c r="F53" s="316"/>
    </row>
    <row r="54" spans="1:6" ht="33" customHeight="1">
      <c r="A54" s="316"/>
      <c r="B54" s="97" t="s">
        <v>75</v>
      </c>
      <c r="C54" s="97">
        <v>3113</v>
      </c>
      <c r="D54" s="98">
        <f>'inv.výdaje'!F23</f>
        <v>1000000</v>
      </c>
      <c r="E54" s="95" t="s">
        <v>296</v>
      </c>
      <c r="F54" s="316"/>
    </row>
    <row r="55" spans="1:6" ht="33" customHeight="1">
      <c r="A55" s="316"/>
      <c r="B55" s="97" t="s">
        <v>75</v>
      </c>
      <c r="C55" s="97">
        <v>6171</v>
      </c>
      <c r="D55" s="98">
        <f>'inv.výdaje'!F11</f>
        <v>1000000</v>
      </c>
      <c r="E55" s="95" t="s">
        <v>292</v>
      </c>
      <c r="F55" s="316"/>
    </row>
    <row r="56" spans="1:6" ht="48.75" customHeight="1">
      <c r="A56" s="316"/>
      <c r="B56" s="615"/>
      <c r="C56" s="615"/>
      <c r="D56" s="613">
        <f>SUM(D48:D55)-D46</f>
        <v>0</v>
      </c>
      <c r="E56" s="616"/>
      <c r="F56" s="316"/>
    </row>
    <row r="57" spans="1:6" ht="41.25" customHeight="1">
      <c r="A57" s="316"/>
      <c r="B57" s="321"/>
      <c r="C57" s="322"/>
      <c r="D57" s="323">
        <f>D59</f>
        <v>38896800</v>
      </c>
      <c r="E57" s="327" t="s">
        <v>180</v>
      </c>
      <c r="F57" s="316"/>
    </row>
    <row r="58" spans="1:6" ht="32.25" customHeight="1">
      <c r="A58" s="316"/>
      <c r="B58" s="97" t="s">
        <v>1</v>
      </c>
      <c r="C58" s="97" t="s">
        <v>64</v>
      </c>
      <c r="D58" s="98" t="s">
        <v>136</v>
      </c>
      <c r="E58" s="609" t="s">
        <v>5</v>
      </c>
      <c r="F58" s="316"/>
    </row>
    <row r="59" spans="1:6" ht="32.25" customHeight="1">
      <c r="A59" s="316"/>
      <c r="B59" s="92">
        <v>231</v>
      </c>
      <c r="C59" s="92">
        <v>0</v>
      </c>
      <c r="D59" s="93">
        <f>D46+D16-D6</f>
        <v>38896800</v>
      </c>
      <c r="E59" s="94" t="s">
        <v>275</v>
      </c>
      <c r="F59" s="316"/>
    </row>
    <row r="60" spans="1:6" ht="27.75" customHeight="1">
      <c r="A60" s="316"/>
      <c r="B60" s="328"/>
      <c r="C60" s="328"/>
      <c r="D60" s="329"/>
      <c r="E60" s="328"/>
      <c r="F60" s="316"/>
    </row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4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36.421875" style="459" customWidth="1"/>
    <col min="2" max="2" width="12.7109375" style="459" customWidth="1"/>
    <col min="3" max="5" width="9.140625" style="459" customWidth="1"/>
    <col min="6" max="6" width="17.7109375" style="481" customWidth="1"/>
    <col min="7" max="16384" width="9.140625" style="459" customWidth="1"/>
  </cols>
  <sheetData>
    <row r="1" spans="1:6" s="479" customFormat="1" ht="45" customHeight="1">
      <c r="A1" s="477" t="s">
        <v>304</v>
      </c>
      <c r="B1" s="478"/>
      <c r="F1" s="480"/>
    </row>
    <row r="2" spans="1:2" ht="24.75" customHeight="1">
      <c r="A2" s="460" t="s">
        <v>225</v>
      </c>
      <c r="B2" s="460"/>
    </row>
    <row r="3" spans="1:2" ht="24.75" customHeight="1">
      <c r="A3" s="460" t="s">
        <v>303</v>
      </c>
      <c r="B3" s="460"/>
    </row>
    <row r="4" spans="1:6" s="462" customFormat="1" ht="24.75" customHeight="1">
      <c r="A4" s="461" t="s">
        <v>226</v>
      </c>
      <c r="B4" s="461"/>
      <c r="F4" s="482"/>
    </row>
    <row r="5" spans="1:3" ht="24.75" customHeight="1">
      <c r="A5" s="460"/>
      <c r="B5" s="460"/>
      <c r="C5" s="463"/>
    </row>
    <row r="6" spans="1:6" ht="24.75" customHeight="1">
      <c r="A6" s="464" t="s">
        <v>227</v>
      </c>
      <c r="B6" s="465" t="s">
        <v>143</v>
      </c>
      <c r="C6" s="466" t="s">
        <v>114</v>
      </c>
      <c r="D6" s="466" t="s">
        <v>64</v>
      </c>
      <c r="E6" s="466" t="s">
        <v>3</v>
      </c>
      <c r="F6" s="483" t="s">
        <v>136</v>
      </c>
    </row>
    <row r="7" spans="1:6" ht="24.75" customHeight="1">
      <c r="A7" s="467" t="s">
        <v>228</v>
      </c>
      <c r="B7" s="468" t="s">
        <v>236</v>
      </c>
      <c r="C7" s="469">
        <v>4134</v>
      </c>
      <c r="D7" s="469"/>
      <c r="E7" s="469"/>
      <c r="F7" s="490">
        <f>příjmy!G29</f>
        <v>100000</v>
      </c>
    </row>
    <row r="8" spans="1:6" ht="40.5" customHeight="1">
      <c r="A8" s="470" t="s">
        <v>230</v>
      </c>
      <c r="B8" s="471"/>
      <c r="C8" s="471"/>
      <c r="D8" s="471"/>
      <c r="E8" s="471"/>
      <c r="F8" s="485">
        <f>SUM(F7)</f>
        <v>100000</v>
      </c>
    </row>
    <row r="9" spans="1:6" ht="24.75" customHeight="1">
      <c r="A9" s="472"/>
      <c r="B9" s="473"/>
      <c r="C9" s="473"/>
      <c r="D9" s="473"/>
      <c r="E9" s="473"/>
      <c r="F9" s="486"/>
    </row>
    <row r="10" spans="2:5" ht="24.75" customHeight="1">
      <c r="B10" s="474"/>
      <c r="C10" s="474"/>
      <c r="D10" s="474"/>
      <c r="E10" s="474"/>
    </row>
    <row r="11" ht="24.75" customHeight="1">
      <c r="A11" s="464" t="s">
        <v>231</v>
      </c>
    </row>
    <row r="12" spans="2:6" ht="24.75" customHeight="1">
      <c r="B12" s="465" t="s">
        <v>143</v>
      </c>
      <c r="C12" s="466" t="s">
        <v>114</v>
      </c>
      <c r="D12" s="466" t="s">
        <v>64</v>
      </c>
      <c r="E12" s="466" t="s">
        <v>3</v>
      </c>
      <c r="F12" s="483" t="s">
        <v>136</v>
      </c>
    </row>
    <row r="13" spans="1:6" ht="24.75" customHeight="1">
      <c r="A13" s="475" t="s">
        <v>232</v>
      </c>
      <c r="B13" s="468" t="s">
        <v>236</v>
      </c>
      <c r="C13" s="469">
        <v>5179</v>
      </c>
      <c r="D13" s="469">
        <v>5345</v>
      </c>
      <c r="E13" s="476" t="s">
        <v>77</v>
      </c>
      <c r="F13" s="490"/>
    </row>
    <row r="14" spans="1:6" ht="24.75" customHeight="1">
      <c r="A14" s="475" t="s">
        <v>238</v>
      </c>
      <c r="B14" s="469"/>
      <c r="C14" s="469">
        <v>5169</v>
      </c>
      <c r="D14" s="469">
        <v>5345</v>
      </c>
      <c r="E14" s="476" t="s">
        <v>129</v>
      </c>
      <c r="F14" s="490"/>
    </row>
    <row r="15" spans="1:6" ht="24.75" customHeight="1">
      <c r="A15" s="475" t="s">
        <v>233</v>
      </c>
      <c r="B15" s="469"/>
      <c r="C15" s="469">
        <v>5169</v>
      </c>
      <c r="D15" s="469">
        <v>5345</v>
      </c>
      <c r="E15" s="476" t="s">
        <v>100</v>
      </c>
      <c r="F15" s="490"/>
    </row>
    <row r="16" spans="1:6" ht="40.5" customHeight="1">
      <c r="A16" s="470" t="s">
        <v>234</v>
      </c>
      <c r="B16" s="471"/>
      <c r="C16" s="471"/>
      <c r="D16" s="471"/>
      <c r="E16" s="471"/>
      <c r="F16" s="485">
        <f>SUM(F13:F15)</f>
        <v>0</v>
      </c>
    </row>
    <row r="17" spans="1:6" ht="24.75" customHeight="1">
      <c r="A17" s="472"/>
      <c r="B17" s="472"/>
      <c r="C17" s="472"/>
      <c r="D17" s="472"/>
      <c r="E17" s="472"/>
      <c r="F17" s="486"/>
    </row>
    <row r="18" spans="1:6" ht="24.75" customHeight="1">
      <c r="A18" s="472"/>
      <c r="B18" s="472"/>
      <c r="C18" s="472"/>
      <c r="D18" s="472"/>
      <c r="E18" s="472"/>
      <c r="F18" s="486"/>
    </row>
    <row r="19" spans="1:6" ht="24.75" customHeight="1">
      <c r="A19" s="472"/>
      <c r="B19" s="472"/>
      <c r="C19" s="472"/>
      <c r="D19" s="472"/>
      <c r="E19" s="472"/>
      <c r="F19" s="492"/>
    </row>
    <row r="20" spans="1:6" ht="24.75" customHeight="1">
      <c r="A20" s="472"/>
      <c r="B20" s="472"/>
      <c r="C20" s="472"/>
      <c r="D20" s="472"/>
      <c r="E20" s="472"/>
      <c r="F20" s="486"/>
    </row>
    <row r="21" spans="1:6" ht="24.75" customHeight="1">
      <c r="A21" s="472"/>
      <c r="B21" s="472"/>
      <c r="C21" s="472"/>
      <c r="D21" s="472"/>
      <c r="E21" s="472"/>
      <c r="F21" s="486"/>
    </row>
    <row r="22" ht="24.75" customHeight="1"/>
    <row r="23" ht="24.75" customHeight="1">
      <c r="A23" s="462"/>
    </row>
    <row r="24" ht="24.75" customHeight="1">
      <c r="A24" s="462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F22" sqref="F22"/>
    </sheetView>
  </sheetViews>
  <sheetFormatPr defaultColWidth="9.140625" defaultRowHeight="16.5" customHeight="1"/>
  <cols>
    <col min="1" max="1" width="36.421875" style="459" customWidth="1"/>
    <col min="2" max="2" width="12.7109375" style="459" customWidth="1"/>
    <col min="3" max="5" width="9.140625" style="459" customWidth="1"/>
    <col min="6" max="6" width="17.7109375" style="481" customWidth="1"/>
    <col min="7" max="16384" width="9.140625" style="459" customWidth="1"/>
  </cols>
  <sheetData>
    <row r="1" spans="1:6" s="479" customFormat="1" ht="16.5" customHeight="1">
      <c r="A1" s="477" t="s">
        <v>302</v>
      </c>
      <c r="B1" s="478"/>
      <c r="F1" s="480"/>
    </row>
    <row r="2" spans="1:2" ht="16.5" customHeight="1">
      <c r="A2" s="460" t="s">
        <v>225</v>
      </c>
      <c r="B2" s="460"/>
    </row>
    <row r="3" spans="1:2" ht="16.5" customHeight="1">
      <c r="A3" s="460" t="s">
        <v>303</v>
      </c>
      <c r="B3" s="460"/>
    </row>
    <row r="4" spans="1:6" s="462" customFormat="1" ht="16.5" customHeight="1">
      <c r="A4" s="461" t="s">
        <v>226</v>
      </c>
      <c r="B4" s="461"/>
      <c r="F4" s="482"/>
    </row>
    <row r="5" spans="1:3" ht="16.5" customHeight="1">
      <c r="A5" s="460"/>
      <c r="B5" s="460"/>
      <c r="C5" s="463"/>
    </row>
    <row r="6" spans="1:6" ht="16.5" customHeight="1">
      <c r="A6" s="464" t="s">
        <v>227</v>
      </c>
      <c r="B6" s="465" t="s">
        <v>143</v>
      </c>
      <c r="C6" s="466" t="s">
        <v>114</v>
      </c>
      <c r="D6" s="466" t="s">
        <v>64</v>
      </c>
      <c r="E6" s="466" t="s">
        <v>3</v>
      </c>
      <c r="F6" s="483" t="s">
        <v>136</v>
      </c>
    </row>
    <row r="7" spans="1:6" ht="16.5" customHeight="1">
      <c r="A7" s="488" t="s">
        <v>228</v>
      </c>
      <c r="B7" s="468" t="s">
        <v>229</v>
      </c>
      <c r="C7" s="469">
        <v>4134</v>
      </c>
      <c r="D7" s="469"/>
      <c r="E7" s="469"/>
      <c r="F7" s="484">
        <v>0</v>
      </c>
    </row>
    <row r="8" spans="1:6" ht="16.5" customHeight="1">
      <c r="A8" s="488" t="s">
        <v>235</v>
      </c>
      <c r="B8" s="468"/>
      <c r="C8" s="469">
        <v>2460</v>
      </c>
      <c r="D8" s="469"/>
      <c r="E8" s="469"/>
      <c r="F8" s="484"/>
    </row>
    <row r="9" spans="1:6" ht="16.5" customHeight="1">
      <c r="A9" s="470" t="s">
        <v>230</v>
      </c>
      <c r="B9" s="471"/>
      <c r="C9" s="471"/>
      <c r="D9" s="471"/>
      <c r="E9" s="471"/>
      <c r="F9" s="485">
        <f>SUM(F7)</f>
        <v>0</v>
      </c>
    </row>
    <row r="10" spans="1:6" ht="16.5" customHeight="1">
      <c r="A10" s="472"/>
      <c r="B10" s="473"/>
      <c r="C10" s="473"/>
      <c r="D10" s="473"/>
      <c r="E10" s="473"/>
      <c r="F10" s="486"/>
    </row>
    <row r="11" spans="2:5" ht="16.5" customHeight="1">
      <c r="B11" s="474"/>
      <c r="C11" s="474"/>
      <c r="D11" s="474"/>
      <c r="E11" s="474"/>
    </row>
    <row r="12" ht="16.5" customHeight="1">
      <c r="A12" s="464" t="s">
        <v>231</v>
      </c>
    </row>
    <row r="13" spans="2:6" ht="16.5" customHeight="1">
      <c r="B13" s="465" t="s">
        <v>143</v>
      </c>
      <c r="C13" s="466" t="s">
        <v>114</v>
      </c>
      <c r="D13" s="466" t="s">
        <v>64</v>
      </c>
      <c r="E13" s="466" t="s">
        <v>3</v>
      </c>
      <c r="F13" s="483" t="s">
        <v>136</v>
      </c>
    </row>
    <row r="14" spans="1:6" ht="16.5" customHeight="1">
      <c r="A14" s="475" t="s">
        <v>237</v>
      </c>
      <c r="B14" s="469" t="s">
        <v>229</v>
      </c>
      <c r="C14" s="469">
        <v>5660</v>
      </c>
      <c r="D14" s="469">
        <v>3611</v>
      </c>
      <c r="E14" s="476" t="s">
        <v>77</v>
      </c>
      <c r="F14" s="484">
        <v>0</v>
      </c>
    </row>
    <row r="15" spans="1:6" ht="16.5" customHeight="1">
      <c r="A15" s="475"/>
      <c r="B15" s="469"/>
      <c r="C15" s="469"/>
      <c r="D15" s="469"/>
      <c r="E15" s="476"/>
      <c r="F15" s="484"/>
    </row>
    <row r="16" spans="1:6" ht="16.5" customHeight="1">
      <c r="A16" s="475"/>
      <c r="B16" s="469"/>
      <c r="C16" s="469"/>
      <c r="D16" s="469"/>
      <c r="E16" s="476"/>
      <c r="F16" s="484"/>
    </row>
    <row r="17" spans="1:6" ht="16.5" customHeight="1">
      <c r="A17" s="470" t="s">
        <v>234</v>
      </c>
      <c r="B17" s="471"/>
      <c r="C17" s="471"/>
      <c r="D17" s="471"/>
      <c r="E17" s="471"/>
      <c r="F17" s="485">
        <f>SUM(F14:F16)</f>
        <v>0</v>
      </c>
    </row>
    <row r="18" spans="1:6" ht="16.5" customHeight="1">
      <c r="A18" s="472"/>
      <c r="B18" s="472"/>
      <c r="C18" s="472"/>
      <c r="D18" s="472"/>
      <c r="E18" s="472"/>
      <c r="F18" s="486"/>
    </row>
    <row r="19" spans="1:6" ht="16.5" customHeight="1">
      <c r="A19" s="472"/>
      <c r="B19" s="472"/>
      <c r="C19" s="472"/>
      <c r="D19" s="472"/>
      <c r="E19" s="472"/>
      <c r="F19" s="486"/>
    </row>
    <row r="20" spans="1:6" ht="16.5" customHeight="1">
      <c r="A20" s="472"/>
      <c r="B20" s="472"/>
      <c r="C20" s="472"/>
      <c r="D20" s="472"/>
      <c r="E20" s="472"/>
      <c r="F20" s="491"/>
    </row>
    <row r="21" spans="1:6" ht="16.5" customHeight="1">
      <c r="A21" s="472"/>
      <c r="B21" s="472"/>
      <c r="C21" s="472"/>
      <c r="D21" s="472"/>
      <c r="E21" s="472"/>
      <c r="F21" s="489"/>
    </row>
    <row r="22" spans="1:6" ht="16.5" customHeight="1">
      <c r="A22" s="472"/>
      <c r="B22" s="472"/>
      <c r="C22" s="472"/>
      <c r="D22" s="472"/>
      <c r="E22" s="472"/>
      <c r="F22" s="486"/>
    </row>
    <row r="24" ht="16.5" customHeight="1">
      <c r="A24" s="462"/>
    </row>
    <row r="25" ht="16.5" customHeight="1">
      <c r="A25" s="46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Your User Name</cp:lastModifiedBy>
  <cp:lastPrinted>2016-02-01T09:06:10Z</cp:lastPrinted>
  <dcterms:created xsi:type="dcterms:W3CDTF">2012-02-26T06:07:04Z</dcterms:created>
  <dcterms:modified xsi:type="dcterms:W3CDTF">2016-04-13T06:40:56Z</dcterms:modified>
  <cp:category/>
  <cp:version/>
  <cp:contentType/>
  <cp:contentStatus/>
</cp:coreProperties>
</file>